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 U R S O S\4 Mundo CP Impartir Finanzas para NO Financieros jun.-2021\"/>
    </mc:Choice>
  </mc:AlternateContent>
  <xr:revisionPtr revIDLastSave="0" documentId="13_ncr:1_{2F21325A-0F5E-4F64-892D-8B01CB4A539E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CASO 1" sheetId="1" r:id="rId1"/>
    <sheet name="CASO 2" sheetId="2" r:id="rId2"/>
    <sheet name="CASO 3" sheetId="3" r:id="rId3"/>
    <sheet name="CASO 4" sheetId="4" r:id="rId4"/>
    <sheet name="CASO 5" sheetId="5" r:id="rId5"/>
    <sheet name="CASO 6" sheetId="6" r:id="rId6"/>
  </sheets>
  <calcPr calcId="191029"/>
</workbook>
</file>

<file path=xl/calcChain.xml><?xml version="1.0" encoding="utf-8"?>
<calcChain xmlns="http://schemas.openxmlformats.org/spreadsheetml/2006/main">
  <c r="G8" i="5" l="1"/>
  <c r="C91" i="6"/>
  <c r="C97" i="6" s="1"/>
  <c r="B102" i="6"/>
  <c r="B91" i="6"/>
  <c r="B97" i="6" s="1"/>
  <c r="B84" i="6"/>
  <c r="C42" i="6"/>
  <c r="C48" i="6" s="1"/>
  <c r="D7" i="6"/>
  <c r="B35" i="6"/>
  <c r="B42" i="6"/>
  <c r="B48" i="6" s="1"/>
  <c r="B54" i="6" s="1"/>
  <c r="J20" i="5"/>
  <c r="H20" i="5"/>
  <c r="F20" i="5"/>
  <c r="D20" i="5"/>
  <c r="B25" i="5"/>
  <c r="J19" i="5"/>
  <c r="H19" i="5"/>
  <c r="F19" i="5"/>
  <c r="D19" i="5"/>
  <c r="F18" i="4"/>
  <c r="J18" i="4"/>
  <c r="H18" i="4"/>
  <c r="H24" i="4" s="1"/>
  <c r="D18" i="4"/>
  <c r="J19" i="4"/>
  <c r="H19" i="4"/>
  <c r="F19" i="4"/>
  <c r="D19" i="4"/>
  <c r="B24" i="4"/>
  <c r="G7" i="4"/>
  <c r="C34" i="3"/>
  <c r="C40" i="3" s="1"/>
  <c r="D11" i="3"/>
  <c r="B21" i="3"/>
  <c r="B27" i="3" s="1"/>
  <c r="B25" i="2"/>
  <c r="H20" i="2"/>
  <c r="H25" i="2" s="1"/>
  <c r="F20" i="2"/>
  <c r="F25" i="2" s="1"/>
  <c r="D20" i="2"/>
  <c r="D25" i="2" s="1"/>
  <c r="C49" i="1"/>
  <c r="C55" i="1" s="1"/>
  <c r="B36" i="1"/>
  <c r="B49" i="1" s="1"/>
  <c r="B55" i="1" s="1"/>
  <c r="B61" i="1" s="1"/>
  <c r="F15" i="1"/>
  <c r="D15" i="1"/>
  <c r="F14" i="1"/>
  <c r="D14" i="1"/>
  <c r="B14" i="1"/>
  <c r="B17" i="1" s="1"/>
  <c r="J25" i="5" l="1"/>
  <c r="J24" i="4"/>
  <c r="D17" i="1"/>
  <c r="F25" i="5"/>
  <c r="B30" i="2"/>
  <c r="D24" i="4"/>
  <c r="F17" i="1"/>
  <c r="B19" i="1" s="1"/>
  <c r="B42" i="1"/>
  <c r="B34" i="3"/>
  <c r="B40" i="3" s="1"/>
  <c r="B46" i="3" s="1"/>
  <c r="F24" i="4"/>
  <c r="C92" i="6"/>
  <c r="C98" i="6" s="1"/>
  <c r="D102" i="6" s="1"/>
  <c r="B107" i="6" s="1"/>
  <c r="C43" i="6"/>
  <c r="H25" i="5"/>
  <c r="D25" i="5"/>
  <c r="B30" i="5" s="1"/>
  <c r="C35" i="3"/>
  <c r="C50" i="1"/>
  <c r="C41" i="3" l="1"/>
  <c r="D46" i="3" s="1"/>
  <c r="B52" i="3" s="1"/>
  <c r="F52" i="3" s="1"/>
  <c r="C56" i="1"/>
  <c r="D61" i="1" s="1"/>
  <c r="B67" i="1" s="1"/>
  <c r="B29" i="4"/>
  <c r="C49" i="6"/>
  <c r="D54" i="6" s="1"/>
  <c r="B60" i="6" s="1"/>
  <c r="F60" i="6" s="1"/>
</calcChain>
</file>

<file path=xl/sharedStrings.xml><?xml version="1.0" encoding="utf-8"?>
<sst xmlns="http://schemas.openxmlformats.org/spreadsheetml/2006/main" count="211" uniqueCount="95">
  <si>
    <t>VALOR PRESENTE NETO</t>
  </si>
  <si>
    <t>VP =</t>
  </si>
  <si>
    <t>M</t>
  </si>
  <si>
    <t>CASO No. 1</t>
  </si>
  <si>
    <t>Monto</t>
  </si>
  <si>
    <t>años</t>
  </si>
  <si>
    <t>interes</t>
  </si>
  <si>
    <t xml:space="preserve">         +</t>
  </si>
  <si>
    <t xml:space="preserve">       +</t>
  </si>
  <si>
    <t>( 1.52 ) 1</t>
  </si>
  <si>
    <t>( 1.52 ) 2</t>
  </si>
  <si>
    <t>( 1.52 ) 3</t>
  </si>
  <si>
    <t xml:space="preserve">    VP =</t>
  </si>
  <si>
    <t>Sustituyendo los valores anteriores en la fórmula</t>
  </si>
  <si>
    <t xml:space="preserve"> </t>
  </si>
  <si>
    <t xml:space="preserve"> (  1  +  0.52  )3   -   1</t>
  </si>
  <si>
    <t xml:space="preserve"> (  1  +  i  )t   -   1</t>
  </si>
  <si>
    <t xml:space="preserve">        -</t>
  </si>
  <si>
    <t xml:space="preserve">  [  0.52  ]</t>
  </si>
  <si>
    <t xml:space="preserve">   )</t>
  </si>
  <si>
    <t xml:space="preserve">             (</t>
  </si>
  <si>
    <t>CASO No. 2</t>
  </si>
  <si>
    <t>CRITERIO DEL VALOR PRESENTE</t>
  </si>
  <si>
    <t>VPN =</t>
  </si>
  <si>
    <t>B1   -  C1</t>
  </si>
  <si>
    <t>B2   -  C2</t>
  </si>
  <si>
    <t>B3   -  C3</t>
  </si>
  <si>
    <t>Bn   -  Cn</t>
  </si>
  <si>
    <t>( 1 - i )2</t>
  </si>
  <si>
    <t>( 1 - i )1</t>
  </si>
  <si>
    <t>( 1 - i )3</t>
  </si>
  <si>
    <t>( 1 - i )n</t>
  </si>
  <si>
    <t xml:space="preserve"> -  I</t>
  </si>
  <si>
    <t xml:space="preserve"> +</t>
  </si>
  <si>
    <t>( 1.40 )2</t>
  </si>
  <si>
    <t>( 1.40 )1</t>
  </si>
  <si>
    <t>( 1.40 )3</t>
  </si>
  <si>
    <t xml:space="preserve">  V P N =</t>
  </si>
  <si>
    <r>
      <t>COMO ES NEGATIVO</t>
    </r>
    <r>
      <rPr>
        <b/>
        <sz val="11"/>
        <color rgb="FFFF0000"/>
        <rFont val="Comic Sans MS"/>
        <family val="4"/>
      </rPr>
      <t xml:space="preserve"> NO</t>
    </r>
    <r>
      <rPr>
        <sz val="11"/>
        <rFont val="Comic Sans MS"/>
        <family val="4"/>
      </rPr>
      <t xml:space="preserve"> ES RENTABLE LA INVERSIÓN, YA QUE SEGÚN LOS</t>
    </r>
  </si>
  <si>
    <t>INGRESOS EN LOS 3 AÑOS Y LA INFLACIÓN PROMEDIO, ESTA CALCULADA</t>
  </si>
  <si>
    <t>A VALOR PRSENTE NETO, ES NEGATIVO, POR LOS TANTO LOS INGRESOS SON</t>
  </si>
  <si>
    <t>INSIFICIENTES YA QUE NO SE RECUPERA LA INVERSIÓN.</t>
  </si>
  <si>
    <t>CASO No. 3</t>
  </si>
  <si>
    <t>meses tiempo</t>
  </si>
  <si>
    <t>Interés  42/12</t>
  </si>
  <si>
    <t xml:space="preserve"> (  1  +  0.035  )12   -   1</t>
  </si>
  <si>
    <t xml:space="preserve"> (  1.52 )3   -   1</t>
  </si>
  <si>
    <t xml:space="preserve"> (  1.035 )12   -   1</t>
  </si>
  <si>
    <t xml:space="preserve">  [  0.035  ]</t>
  </si>
  <si>
    <t>enganche</t>
  </si>
  <si>
    <t xml:space="preserve"> =</t>
  </si>
  <si>
    <t>Considerando el pago de contado</t>
  </si>
  <si>
    <t>de $260,000.00 y el pago total a crédito de</t>
  </si>
  <si>
    <t xml:space="preserve">$255,623.35, es conveniente comprar el </t>
  </si>
  <si>
    <t>vehículo a crédito.</t>
  </si>
  <si>
    <t>Infración</t>
  </si>
  <si>
    <t xml:space="preserve">       =</t>
  </si>
  <si>
    <t>PROMEDIO</t>
  </si>
  <si>
    <t>( 1.1425 )1</t>
  </si>
  <si>
    <t>( 1.1425 )2</t>
  </si>
  <si>
    <t>( 1.1425 )3</t>
  </si>
  <si>
    <t>( 1.1425 )4</t>
  </si>
  <si>
    <t>SÍ ES RENTABLE LA INVERSIÓN YA QUE SE TIENE UNA UTILIDAD.</t>
  </si>
  <si>
    <t>CASO No. 4</t>
  </si>
  <si>
    <t>CASO No. 5</t>
  </si>
  <si>
    <t>( 1.06 )1</t>
  </si>
  <si>
    <t>( 1.06 )2</t>
  </si>
  <si>
    <t>( 1.06 )3</t>
  </si>
  <si>
    <t>( 1.06 )4</t>
  </si>
  <si>
    <t>CASO No. 6</t>
  </si>
  <si>
    <t>Interés   6% / 12 =</t>
  </si>
  <si>
    <t>1a. OPCIÓN</t>
  </si>
  <si>
    <t>DE CONTADO</t>
  </si>
  <si>
    <t>2a. OPCIÓN</t>
  </si>
  <si>
    <t xml:space="preserve"> (  1  +  0.005  )30   -   1</t>
  </si>
  <si>
    <t xml:space="preserve"> (  1.005 )30   -   1</t>
  </si>
  <si>
    <t xml:space="preserve">  [  0.005  ]</t>
  </si>
  <si>
    <t>ENGANCHE</t>
  </si>
  <si>
    <t xml:space="preserve">   =</t>
  </si>
  <si>
    <t xml:space="preserve"> (  1  +  0.005  )36   -   1</t>
  </si>
  <si>
    <t xml:space="preserve"> (  1.005 )36   -   1</t>
  </si>
  <si>
    <t>3a. OPCIÓN</t>
  </si>
  <si>
    <t xml:space="preserve">   VP  =</t>
  </si>
  <si>
    <t xml:space="preserve">    VP  =</t>
  </si>
  <si>
    <t>RESPUESTA  :</t>
  </si>
  <si>
    <t>LA SEGUNDA OPCIÓN ES LA MEJOR PARA EL AGENTE DE VENTAS</t>
  </si>
  <si>
    <t xml:space="preserve"> (  1  +  i  )t     ( i )</t>
  </si>
  <si>
    <t xml:space="preserve"> (  1  +  0.52  )3     ( 0.52 )</t>
  </si>
  <si>
    <t xml:space="preserve"> (  1.52 )3     ( 0.52 )</t>
  </si>
  <si>
    <t xml:space="preserve"> (  1  +  0.035  )12     ( 0.035 )</t>
  </si>
  <si>
    <t xml:space="preserve"> (  1.035 )12     ( 0.035 )</t>
  </si>
  <si>
    <t xml:space="preserve"> (  1  +  0.005  )30     ( 0.005 )</t>
  </si>
  <si>
    <t xml:space="preserve"> (  1.005 )30     ( 0.005 )</t>
  </si>
  <si>
    <t xml:space="preserve"> (  1  +  0.005  )36     ( 0.005 )</t>
  </si>
  <si>
    <t xml:space="preserve"> (  1.005 )36     ( 0.005 )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</si>
</sst>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0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20"/>
      <color theme="1"/>
      <name val="Comic Sans MS"/>
      <family val="4"/>
    </font>
    <font>
      <sz val="18"/>
      <color theme="1"/>
      <name val="Comic Sans MS"/>
      <family val="4"/>
    </font>
    <font>
      <b/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24"/>
      <color theme="1"/>
      <name val="Comic Sans MS"/>
      <family val="4"/>
    </font>
    <font>
      <sz val="14"/>
      <color theme="1"/>
      <name val="Comic Sans MS"/>
      <family val="4"/>
    </font>
    <font>
      <b/>
      <sz val="16"/>
      <color theme="1"/>
      <name val="Comic Sans MS"/>
      <family val="4"/>
    </font>
    <font>
      <b/>
      <sz val="20"/>
      <color theme="1"/>
      <name val="Comic Sans MS"/>
      <family val="4"/>
    </font>
    <font>
      <sz val="16"/>
      <color theme="1"/>
      <name val="Comic Sans MS"/>
      <family val="4"/>
    </font>
    <font>
      <sz val="22"/>
      <color theme="1"/>
      <name val="Comic Sans MS"/>
      <family val="4"/>
    </font>
    <font>
      <sz val="24"/>
      <color theme="1"/>
      <name val="Comic Sans MS"/>
      <family val="4"/>
    </font>
    <font>
      <b/>
      <sz val="11"/>
      <color rgb="FFFF0000"/>
      <name val="Comic Sans MS"/>
      <family val="4"/>
    </font>
    <font>
      <sz val="11"/>
      <color rgb="FFFF0000"/>
      <name val="Comic Sans MS"/>
      <family val="4"/>
    </font>
    <font>
      <sz val="11"/>
      <name val="Comic Sans MS"/>
      <family val="4"/>
    </font>
    <font>
      <b/>
      <sz val="14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1" xfId="0" applyFont="1" applyBorder="1"/>
    <xf numFmtId="0" fontId="4" fillId="0" borderId="0" xfId="0" applyFont="1"/>
    <xf numFmtId="0" fontId="6" fillId="0" borderId="0" xfId="0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9" fontId="1" fillId="0" borderId="0" xfId="0" applyNumberFormat="1" applyFont="1"/>
    <xf numFmtId="4" fontId="1" fillId="0" borderId="1" xfId="0" applyNumberFormat="1" applyFont="1" applyBorder="1"/>
    <xf numFmtId="164" fontId="1" fillId="0" borderId="0" xfId="0" applyNumberFormat="1" applyFont="1"/>
    <xf numFmtId="4" fontId="7" fillId="0" borderId="0" xfId="0" applyNumberFormat="1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/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 applyAlignment="1">
      <alignment horizontal="left"/>
    </xf>
    <xf numFmtId="4" fontId="8" fillId="0" borderId="0" xfId="0" applyNumberFormat="1" applyFont="1"/>
    <xf numFmtId="164" fontId="1" fillId="0" borderId="0" xfId="0" applyNumberFormat="1" applyFont="1" applyAlignment="1">
      <alignment horizontal="center"/>
    </xf>
    <xf numFmtId="166" fontId="1" fillId="0" borderId="0" xfId="0" applyNumberFormat="1" applyFont="1"/>
    <xf numFmtId="4" fontId="10" fillId="0" borderId="0" xfId="0" applyNumberFormat="1" applyFont="1" applyAlignment="1">
      <alignment horizontal="center"/>
    </xf>
    <xf numFmtId="4" fontId="14" fillId="0" borderId="0" xfId="0" applyNumberFormat="1" applyFont="1"/>
    <xf numFmtId="10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4" fontId="2" fillId="0" borderId="0" xfId="0" applyNumberFormat="1" applyFont="1"/>
    <xf numFmtId="4" fontId="13" fillId="0" borderId="0" xfId="0" applyNumberFormat="1" applyFont="1"/>
    <xf numFmtId="4" fontId="16" fillId="0" borderId="0" xfId="0" applyNumberFormat="1" applyFont="1"/>
    <xf numFmtId="0" fontId="9" fillId="0" borderId="0" xfId="0" applyFont="1"/>
    <xf numFmtId="4" fontId="4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67"/>
  <sheetViews>
    <sheetView topLeftCell="A73" zoomScale="150" zoomScaleNormal="150" workbookViewId="0">
      <selection activeCell="F56" sqref="F56"/>
    </sheetView>
  </sheetViews>
  <sheetFormatPr baseColWidth="10" defaultRowHeight="14.4" x14ac:dyDescent="0.3"/>
  <cols>
    <col min="2" max="2" width="12.5546875" customWidth="1"/>
    <col min="4" max="4" width="11.33203125" bestFit="1" customWidth="1"/>
  </cols>
  <sheetData>
    <row r="1" spans="1:19" ht="30" x14ac:dyDescent="0.7">
      <c r="A1" s="33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6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2" x14ac:dyDescent="0.4">
      <c r="A3" s="1"/>
      <c r="B3" s="1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.2" x14ac:dyDescent="0.4">
      <c r="A5" s="5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6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"/>
      <c r="P6" s="1"/>
      <c r="Q6" s="1"/>
      <c r="R6" s="1"/>
      <c r="S6" s="1"/>
    </row>
    <row r="7" spans="1:19" ht="15.6" x14ac:dyDescent="0.35">
      <c r="A7" s="7">
        <v>50000</v>
      </c>
      <c r="B7" s="7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"/>
      <c r="P7" s="1"/>
      <c r="Q7" s="1"/>
      <c r="R7" s="1"/>
      <c r="S7" s="1"/>
    </row>
    <row r="8" spans="1:19" ht="15.6" x14ac:dyDescent="0.35">
      <c r="A8" s="8">
        <v>3</v>
      </c>
      <c r="B8" s="7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"/>
      <c r="P8" s="1"/>
      <c r="Q8" s="1"/>
      <c r="R8" s="1"/>
      <c r="S8" s="1"/>
    </row>
    <row r="9" spans="1:19" ht="15.6" x14ac:dyDescent="0.35">
      <c r="A9" s="9">
        <v>0.52</v>
      </c>
      <c r="B9" s="7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"/>
      <c r="P9" s="1"/>
      <c r="Q9" s="1"/>
      <c r="R9" s="1"/>
      <c r="S9" s="1"/>
    </row>
    <row r="10" spans="1:19" ht="15.6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"/>
      <c r="P10" s="1"/>
      <c r="Q10" s="1"/>
      <c r="R10" s="1"/>
      <c r="S10" s="1"/>
    </row>
    <row r="11" spans="1:19" ht="15.6" x14ac:dyDescent="0.35">
      <c r="A11" s="37" t="s">
        <v>1</v>
      </c>
      <c r="B11" s="10">
        <v>50000</v>
      </c>
      <c r="C11" s="7" t="s">
        <v>7</v>
      </c>
      <c r="D11" s="10">
        <v>50000</v>
      </c>
      <c r="E11" s="7" t="s">
        <v>8</v>
      </c>
      <c r="F11" s="10">
        <v>50000</v>
      </c>
      <c r="G11" s="7"/>
      <c r="H11" s="7"/>
      <c r="I11" s="7"/>
      <c r="J11" s="7"/>
      <c r="K11" s="7"/>
      <c r="L11" s="7"/>
      <c r="M11" s="7"/>
      <c r="N11" s="7"/>
      <c r="O11" s="1"/>
      <c r="P11" s="1"/>
      <c r="Q11" s="1"/>
      <c r="R11" s="1"/>
      <c r="S11" s="1"/>
    </row>
    <row r="12" spans="1:19" ht="15.6" x14ac:dyDescent="0.35">
      <c r="A12" s="37"/>
      <c r="B12" s="7" t="s">
        <v>9</v>
      </c>
      <c r="C12" s="7"/>
      <c r="D12" s="7" t="s">
        <v>10</v>
      </c>
      <c r="E12" s="7"/>
      <c r="F12" s="7" t="s">
        <v>11</v>
      </c>
      <c r="G12" s="7"/>
      <c r="H12" s="7"/>
      <c r="I12" s="7"/>
      <c r="J12" s="7"/>
      <c r="K12" s="7"/>
      <c r="L12" s="7"/>
      <c r="M12" s="7"/>
      <c r="N12" s="7"/>
      <c r="O12" s="1"/>
      <c r="P12" s="1"/>
      <c r="Q12" s="1"/>
      <c r="R12" s="1"/>
      <c r="S12" s="1"/>
    </row>
    <row r="13" spans="1:19" ht="15.6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  <c r="P13" s="1"/>
      <c r="Q13" s="1"/>
      <c r="R13" s="1"/>
      <c r="S13" s="1"/>
    </row>
    <row r="14" spans="1:19" ht="15.6" x14ac:dyDescent="0.35">
      <c r="A14" s="37" t="s">
        <v>1</v>
      </c>
      <c r="B14" s="10">
        <f>B11</f>
        <v>50000</v>
      </c>
      <c r="C14" s="7" t="s">
        <v>7</v>
      </c>
      <c r="D14" s="10">
        <f>D11</f>
        <v>50000</v>
      </c>
      <c r="E14" s="7" t="s">
        <v>7</v>
      </c>
      <c r="F14" s="10">
        <f>F11</f>
        <v>50000</v>
      </c>
      <c r="G14" s="7"/>
      <c r="H14" s="7"/>
      <c r="I14" s="7"/>
      <c r="J14" s="7"/>
      <c r="K14" s="7"/>
      <c r="L14" s="7"/>
      <c r="M14" s="7"/>
      <c r="N14" s="7"/>
      <c r="O14" s="1"/>
      <c r="P14" s="1"/>
      <c r="Q14" s="1"/>
      <c r="R14" s="1"/>
      <c r="S14" s="1"/>
    </row>
    <row r="15" spans="1:19" ht="15.6" x14ac:dyDescent="0.35">
      <c r="A15" s="37"/>
      <c r="B15" s="7">
        <v>1.52</v>
      </c>
      <c r="C15" s="7"/>
      <c r="D15" s="11">
        <f>1.52*1.52</f>
        <v>2.3104</v>
      </c>
      <c r="E15" s="11"/>
      <c r="F15" s="11">
        <f>1.52*1.52*1.52</f>
        <v>3.5118080000000003</v>
      </c>
      <c r="G15" s="7"/>
      <c r="H15" s="7"/>
      <c r="I15" s="7"/>
      <c r="J15" s="7"/>
      <c r="K15" s="7"/>
      <c r="L15" s="7"/>
      <c r="M15" s="7"/>
      <c r="N15" s="7"/>
      <c r="O15" s="1"/>
      <c r="P15" s="1"/>
      <c r="Q15" s="1"/>
      <c r="R15" s="1"/>
      <c r="S15" s="1"/>
    </row>
    <row r="16" spans="1:19" ht="15.6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</row>
    <row r="17" spans="1:19" ht="16.5" customHeight="1" x14ac:dyDescent="0.45">
      <c r="A17" s="12" t="s">
        <v>12</v>
      </c>
      <c r="B17" s="7">
        <f>B14/B15</f>
        <v>32894.73684210526</v>
      </c>
      <c r="C17" s="7" t="s">
        <v>7</v>
      </c>
      <c r="D17" s="7">
        <f>D14/D15</f>
        <v>21641.274238227146</v>
      </c>
      <c r="E17" s="7" t="s">
        <v>7</v>
      </c>
      <c r="F17" s="7">
        <f>F14/F15</f>
        <v>14237.680419886279</v>
      </c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  <c r="R17" s="1"/>
      <c r="S17" s="1"/>
    </row>
    <row r="18" spans="1:19" ht="16.5" customHeight="1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  <c r="P18" s="1"/>
      <c r="Q18" s="1"/>
      <c r="R18" s="1"/>
      <c r="S18" s="1"/>
    </row>
    <row r="19" spans="1:19" ht="21" x14ac:dyDescent="0.5">
      <c r="A19" s="15" t="s">
        <v>12</v>
      </c>
      <c r="B19" s="14">
        <f>B17+D17+F17</f>
        <v>68773.691500218687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"/>
      <c r="P19" s="1"/>
      <c r="Q19" s="1"/>
      <c r="R19" s="1"/>
      <c r="S19" s="1"/>
    </row>
    <row r="20" spans="1:19" ht="21" x14ac:dyDescent="0.5">
      <c r="A20" s="15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</row>
    <row r="21" spans="1:19" ht="21" x14ac:dyDescent="0.5">
      <c r="A21" s="15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</row>
    <row r="22" spans="1:19" ht="21" x14ac:dyDescent="0.5">
      <c r="A22" s="15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</row>
    <row r="23" spans="1:19" ht="21" x14ac:dyDescent="0.5">
      <c r="A23" s="15"/>
      <c r="B23" s="1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"/>
    </row>
    <row r="24" spans="1:19" ht="15.6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  <c r="P24" s="1"/>
      <c r="Q24" s="1"/>
      <c r="R24" s="1"/>
      <c r="S24" s="1"/>
    </row>
    <row r="25" spans="1:19" ht="15.6" x14ac:dyDescent="0.35">
      <c r="A25" s="7" t="s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"/>
      <c r="P25" s="1"/>
      <c r="Q25" s="1"/>
      <c r="R25" s="1"/>
      <c r="S25" s="1"/>
    </row>
    <row r="26" spans="1:19" ht="15.6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  <c r="Q26" s="1"/>
      <c r="R26" s="1"/>
      <c r="S26" s="1"/>
    </row>
    <row r="27" spans="1:19" ht="15.6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"/>
      <c r="P27" s="1"/>
      <c r="Q27" s="1"/>
      <c r="R27" s="1"/>
      <c r="S27" s="1"/>
    </row>
    <row r="28" spans="1:19" ht="15.6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"/>
      <c r="P28" s="1"/>
      <c r="Q28" s="1"/>
      <c r="R28" s="1"/>
      <c r="S28" s="1"/>
    </row>
    <row r="29" spans="1:19" ht="15.6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  <c r="P29" s="1"/>
      <c r="Q29" s="1"/>
      <c r="R29" s="1"/>
      <c r="S29" s="1"/>
    </row>
    <row r="30" spans="1:19" ht="16.2" x14ac:dyDescent="0.4">
      <c r="A30" s="36" t="s">
        <v>1</v>
      </c>
      <c r="B30" s="36" t="s">
        <v>2</v>
      </c>
      <c r="C30" s="4" t="s">
        <v>16</v>
      </c>
      <c r="D30" s="4"/>
      <c r="E30" s="3"/>
      <c r="F30" s="1"/>
      <c r="G30" s="7"/>
      <c r="H30" s="7"/>
      <c r="I30" s="7"/>
      <c r="J30" s="7"/>
      <c r="K30" s="7"/>
      <c r="L30" s="7"/>
      <c r="M30" s="7"/>
      <c r="N30" s="7"/>
      <c r="O30" s="1"/>
      <c r="P30" s="1"/>
      <c r="Q30" s="1"/>
      <c r="R30" s="1"/>
      <c r="S30" s="1"/>
    </row>
    <row r="31" spans="1:19" ht="16.2" x14ac:dyDescent="0.4">
      <c r="A31" s="36"/>
      <c r="B31" s="36"/>
      <c r="C31" s="5" t="s">
        <v>86</v>
      </c>
      <c r="D31" s="5"/>
      <c r="E31" s="1"/>
      <c r="F31" s="1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</row>
    <row r="32" spans="1:19" ht="15.6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  <c r="P32" s="1"/>
      <c r="Q32" s="1"/>
      <c r="R32" s="1"/>
      <c r="S32" s="1"/>
    </row>
    <row r="33" spans="1:19" ht="15.6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/>
      <c r="P33" s="1"/>
      <c r="Q33" s="1"/>
      <c r="R33" s="1"/>
      <c r="S33" s="1"/>
    </row>
    <row r="34" spans="1:19" ht="15.6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  <c r="P34" s="1"/>
      <c r="Q34" s="1"/>
      <c r="R34" s="1"/>
      <c r="S34" s="1"/>
    </row>
    <row r="35" spans="1:19" ht="16.5" customHeight="1" x14ac:dyDescent="0.8">
      <c r="A35" s="6"/>
      <c r="B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</row>
    <row r="36" spans="1:19" ht="16.5" customHeight="1" x14ac:dyDescent="0.4">
      <c r="A36" s="36" t="s">
        <v>1</v>
      </c>
      <c r="B36" s="7">
        <f>A7</f>
        <v>50000</v>
      </c>
      <c r="C36" s="4" t="s">
        <v>15</v>
      </c>
      <c r="D36" s="4"/>
      <c r="E36" s="3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</row>
    <row r="37" spans="1:19" ht="16.2" x14ac:dyDescent="0.4">
      <c r="A37" s="36"/>
      <c r="B37" s="7"/>
      <c r="C37" s="5" t="s">
        <v>87</v>
      </c>
      <c r="D37" s="5"/>
      <c r="E37" s="1"/>
      <c r="F37" s="7"/>
      <c r="G37" s="7"/>
      <c r="H37" s="7"/>
      <c r="I37" s="7" t="s">
        <v>14</v>
      </c>
      <c r="J37" s="7"/>
      <c r="K37" s="7"/>
      <c r="L37" s="7"/>
      <c r="M37" s="7"/>
      <c r="N37" s="7"/>
      <c r="O37" s="1"/>
      <c r="P37" s="1"/>
      <c r="Q37" s="1"/>
      <c r="R37" s="1"/>
      <c r="S37" s="1"/>
    </row>
    <row r="38" spans="1:19" ht="15.6" x14ac:dyDescent="0.35">
      <c r="A38" s="7"/>
      <c r="B38" s="7"/>
      <c r="C38" s="7"/>
      <c r="D38" s="7"/>
      <c r="E38" s="7"/>
      <c r="F38" s="7"/>
      <c r="G38" s="7"/>
      <c r="H38" s="7"/>
      <c r="I38" s="7" t="s">
        <v>14</v>
      </c>
      <c r="J38" s="7"/>
      <c r="K38" s="7"/>
      <c r="L38" s="7"/>
      <c r="M38" s="7"/>
      <c r="N38" s="7"/>
      <c r="O38" s="1"/>
      <c r="P38" s="1"/>
      <c r="Q38" s="1"/>
      <c r="R38" s="1"/>
      <c r="S38" s="1"/>
    </row>
    <row r="39" spans="1:19" ht="15.6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</row>
    <row r="40" spans="1:19" ht="15.6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  <c r="P40" s="1"/>
      <c r="Q40" s="1"/>
      <c r="R40" s="1"/>
      <c r="S40" s="1"/>
    </row>
    <row r="41" spans="1:19" ht="15.6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/>
      <c r="P41" s="1"/>
      <c r="Q41" s="1"/>
      <c r="R41" s="1"/>
      <c r="S41" s="1"/>
    </row>
    <row r="42" spans="1:19" ht="16.2" x14ac:dyDescent="0.4">
      <c r="A42" s="36" t="s">
        <v>1</v>
      </c>
      <c r="B42" s="7">
        <f>B36</f>
        <v>50000</v>
      </c>
      <c r="C42" s="4" t="s">
        <v>46</v>
      </c>
      <c r="D42" s="4"/>
      <c r="E42" s="3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  <c r="Q42" s="1"/>
      <c r="R42" s="1"/>
      <c r="S42" s="1"/>
    </row>
    <row r="43" spans="1:19" ht="16.2" x14ac:dyDescent="0.4">
      <c r="A43" s="36"/>
      <c r="B43" s="7"/>
      <c r="C43" s="5" t="s">
        <v>88</v>
      </c>
      <c r="D43" s="5"/>
      <c r="E43" s="1"/>
      <c r="F43" s="7"/>
      <c r="G43" s="7"/>
      <c r="H43" s="7"/>
      <c r="I43" s="7"/>
      <c r="J43" s="7"/>
      <c r="K43" s="7"/>
      <c r="L43" s="7"/>
      <c r="M43" s="7"/>
      <c r="N43" s="7"/>
      <c r="O43" s="1"/>
      <c r="P43" s="1"/>
      <c r="Q43" s="1"/>
      <c r="R43" s="1"/>
      <c r="S43" s="1"/>
    </row>
    <row r="44" spans="1:19" ht="15.6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"/>
      <c r="P44" s="1"/>
      <c r="Q44" s="1"/>
      <c r="R44" s="1"/>
      <c r="S44" s="1"/>
    </row>
    <row r="45" spans="1:19" ht="15.6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  <c r="Q45" s="1"/>
      <c r="R45" s="1"/>
      <c r="S45" s="1"/>
    </row>
    <row r="46" spans="1:19" ht="15.6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  <c r="P46" s="1"/>
      <c r="Q46" s="1"/>
      <c r="R46" s="1"/>
      <c r="S46" s="1"/>
    </row>
    <row r="47" spans="1:19" ht="15.6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/>
      <c r="P47" s="1"/>
      <c r="Q47" s="1"/>
      <c r="R47" s="1"/>
      <c r="S47" s="1"/>
    </row>
    <row r="48" spans="1:19" ht="15.6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1"/>
      <c r="Q48" s="1"/>
      <c r="R48" s="1"/>
      <c r="S48" s="1"/>
    </row>
    <row r="49" spans="1:19" ht="15.6" x14ac:dyDescent="0.35">
      <c r="A49" s="36" t="s">
        <v>1</v>
      </c>
      <c r="B49" s="7">
        <f>B36</f>
        <v>50000</v>
      </c>
      <c r="C49" s="20">
        <f>POWER(1.52,3)</f>
        <v>3.5118080000000003</v>
      </c>
      <c r="D49" s="10" t="s">
        <v>17</v>
      </c>
      <c r="E49" s="19">
        <v>1</v>
      </c>
      <c r="F49" s="7"/>
      <c r="G49" s="7"/>
      <c r="K49" s="7"/>
      <c r="L49" s="7"/>
      <c r="M49" s="7"/>
      <c r="N49" s="7"/>
      <c r="O49" s="1"/>
      <c r="P49" s="1"/>
      <c r="Q49" s="1"/>
      <c r="R49" s="1"/>
      <c r="S49" s="1"/>
    </row>
    <row r="50" spans="1:19" ht="15.6" x14ac:dyDescent="0.35">
      <c r="A50" s="36"/>
      <c r="B50" s="7"/>
      <c r="C50" s="11">
        <f>C49</f>
        <v>3.5118080000000003</v>
      </c>
      <c r="D50" s="7" t="s">
        <v>14</v>
      </c>
      <c r="E50" s="7" t="s">
        <v>18</v>
      </c>
      <c r="F50" s="7"/>
      <c r="G50" s="7"/>
      <c r="K50" s="7"/>
      <c r="L50" s="7"/>
      <c r="M50" s="7"/>
      <c r="N50" s="7"/>
      <c r="O50" s="1"/>
      <c r="P50" s="1"/>
      <c r="Q50" s="1"/>
      <c r="R50" s="1"/>
      <c r="S50" s="1"/>
    </row>
    <row r="51" spans="1:19" ht="15.6" x14ac:dyDescent="0.35">
      <c r="A51" s="7"/>
      <c r="B51" s="7"/>
      <c r="C51" s="18"/>
      <c r="D51" s="7"/>
      <c r="E51" s="7"/>
      <c r="F51" s="7"/>
      <c r="G51" s="7"/>
      <c r="K51" s="7"/>
      <c r="L51" s="7"/>
      <c r="M51" s="7"/>
      <c r="N51" s="7"/>
      <c r="O51" s="1"/>
      <c r="P51" s="1"/>
      <c r="Q51" s="1"/>
      <c r="R51" s="1"/>
      <c r="S51" s="1"/>
    </row>
    <row r="52" spans="1:19" ht="15.6" x14ac:dyDescent="0.35">
      <c r="A52" s="7"/>
      <c r="B52" s="7"/>
      <c r="C52" s="18"/>
      <c r="D52" s="7"/>
      <c r="E52" s="7"/>
      <c r="F52" s="7"/>
      <c r="G52" s="7"/>
      <c r="K52" s="7"/>
      <c r="L52" s="7"/>
      <c r="M52" s="7"/>
      <c r="N52" s="7"/>
      <c r="O52" s="1"/>
      <c r="P52" s="1"/>
      <c r="Q52" s="1"/>
      <c r="R52" s="1"/>
      <c r="S52" s="1"/>
    </row>
    <row r="53" spans="1:19" ht="15.6" x14ac:dyDescent="0.35">
      <c r="A53" s="7"/>
      <c r="B53" s="7"/>
      <c r="C53" s="18"/>
      <c r="D53" s="7"/>
      <c r="E53" s="7"/>
      <c r="F53" s="7"/>
      <c r="G53" s="7"/>
      <c r="K53" s="7"/>
      <c r="L53" s="7"/>
      <c r="M53" s="7"/>
      <c r="N53" s="7"/>
      <c r="O53" s="1"/>
      <c r="P53" s="1"/>
      <c r="Q53" s="1"/>
      <c r="R53" s="1"/>
      <c r="S53" s="1"/>
    </row>
    <row r="54" spans="1:19" ht="15.6" x14ac:dyDescent="0.35">
      <c r="A54" s="7"/>
      <c r="B54" s="7"/>
      <c r="C54" s="7"/>
      <c r="D54" s="7"/>
      <c r="E54" s="7"/>
      <c r="F54" s="7"/>
      <c r="G54" s="7"/>
      <c r="K54" s="7"/>
      <c r="L54" s="7"/>
      <c r="M54" s="7"/>
      <c r="N54" s="7"/>
      <c r="O54" s="1"/>
      <c r="P54" s="1"/>
      <c r="Q54" s="1"/>
      <c r="R54" s="1"/>
      <c r="S54" s="1"/>
    </row>
    <row r="55" spans="1:19" ht="15.6" x14ac:dyDescent="0.35">
      <c r="A55" s="36" t="s">
        <v>1</v>
      </c>
      <c r="B55" s="7">
        <f>B49</f>
        <v>50000</v>
      </c>
      <c r="C55" s="20">
        <f>C49-1</f>
        <v>2.5118080000000003</v>
      </c>
      <c r="D55" s="7"/>
      <c r="E55" s="7"/>
      <c r="F55" s="7" t="s">
        <v>14</v>
      </c>
      <c r="G55" s="7"/>
      <c r="K55" s="7"/>
      <c r="L55" s="7"/>
      <c r="M55" s="7"/>
      <c r="N55" s="7"/>
      <c r="O55" s="1"/>
      <c r="P55" s="1"/>
      <c r="Q55" s="1"/>
      <c r="R55" s="1"/>
      <c r="S55" s="1"/>
    </row>
    <row r="56" spans="1:19" ht="15.6" x14ac:dyDescent="0.35">
      <c r="A56" s="36"/>
      <c r="B56" s="7"/>
      <c r="C56" s="11">
        <f>C50*A9</f>
        <v>1.8261401600000002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/>
      <c r="P56" s="1"/>
      <c r="Q56" s="1"/>
      <c r="R56" s="1"/>
      <c r="S56" s="1"/>
    </row>
    <row r="57" spans="1:19" ht="15.6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/>
      <c r="P57" s="1"/>
      <c r="Q57" s="1"/>
      <c r="R57" s="1"/>
      <c r="S57" s="1"/>
    </row>
    <row r="58" spans="1:19" ht="15.6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/>
      <c r="P58" s="1"/>
      <c r="Q58" s="1"/>
      <c r="R58" s="1"/>
      <c r="S58" s="1"/>
    </row>
    <row r="59" spans="1:19" ht="15.6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/>
      <c r="P59" s="1"/>
      <c r="Q59" s="1"/>
      <c r="R59" s="1"/>
      <c r="S59" s="1"/>
    </row>
    <row r="60" spans="1:19" ht="15.6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/>
      <c r="P60" s="1"/>
      <c r="Q60" s="1"/>
      <c r="R60" s="1"/>
      <c r="S60" s="1"/>
    </row>
    <row r="61" spans="1:19" ht="15.6" x14ac:dyDescent="0.35">
      <c r="A61" s="36" t="s">
        <v>1</v>
      </c>
      <c r="B61" s="7">
        <f>B55</f>
        <v>50000</v>
      </c>
      <c r="C61" s="7" t="s">
        <v>20</v>
      </c>
      <c r="D61" s="21">
        <f>C55/C56</f>
        <v>1.3754738300043738</v>
      </c>
      <c r="E61" s="7" t="s">
        <v>19</v>
      </c>
      <c r="F61" s="7"/>
      <c r="G61" s="7"/>
      <c r="H61" s="7"/>
      <c r="I61" s="7"/>
      <c r="J61" s="7"/>
      <c r="K61" s="7"/>
      <c r="L61" s="7"/>
      <c r="M61" s="7"/>
      <c r="N61" s="7"/>
      <c r="O61" s="1"/>
      <c r="P61" s="1"/>
      <c r="Q61" s="1"/>
      <c r="R61" s="1"/>
      <c r="S61" s="1"/>
    </row>
    <row r="62" spans="1:19" ht="15.6" x14ac:dyDescent="0.35">
      <c r="A62" s="3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/>
      <c r="P62" s="1"/>
      <c r="Q62" s="1"/>
      <c r="R62" s="1"/>
      <c r="S62" s="1"/>
    </row>
    <row r="63" spans="1:19" ht="15.6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/>
      <c r="P63" s="1"/>
      <c r="Q63" s="1"/>
      <c r="R63" s="1"/>
      <c r="S63" s="1"/>
    </row>
    <row r="64" spans="1:19" ht="15.6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/>
      <c r="P64" s="1"/>
      <c r="Q64" s="1"/>
      <c r="R64" s="1"/>
      <c r="S64" s="1"/>
    </row>
    <row r="65" spans="1:19" ht="15.6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/>
      <c r="P65" s="1"/>
      <c r="Q65" s="1"/>
      <c r="R65" s="1"/>
      <c r="S65" s="1"/>
    </row>
    <row r="66" spans="1:19" ht="16.5" customHeight="1" x14ac:dyDescent="0.8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/>
      <c r="P66" s="1"/>
      <c r="Q66" s="1"/>
      <c r="R66" s="1"/>
      <c r="S66" s="1"/>
    </row>
    <row r="67" spans="1:19" ht="16.2" x14ac:dyDescent="0.35">
      <c r="A67" s="36" t="s">
        <v>1</v>
      </c>
      <c r="B67" s="34">
        <f>B61*D61</f>
        <v>68773.691500218687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  <c r="P67" s="1"/>
      <c r="Q67" s="1"/>
      <c r="R67" s="1"/>
      <c r="S67" s="1"/>
    </row>
    <row r="68" spans="1:19" ht="15.6" x14ac:dyDescent="0.35">
      <c r="A68" s="36"/>
      <c r="B68" s="3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  <c r="P68" s="1"/>
      <c r="Q68" s="1"/>
      <c r="R68" s="1"/>
      <c r="S68" s="1"/>
    </row>
    <row r="69" spans="1:19" ht="15.6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  <c r="P69" s="1"/>
      <c r="Q69" s="1"/>
      <c r="R69" s="1"/>
      <c r="S69" s="1"/>
    </row>
    <row r="70" spans="1:19" ht="15.6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  <c r="P70" s="1"/>
      <c r="Q70" s="1"/>
      <c r="R70" s="1"/>
      <c r="S70" s="1"/>
    </row>
    <row r="71" spans="1:19" ht="15.6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  <c r="P71" s="1"/>
      <c r="Q71" s="1"/>
      <c r="R71" s="1"/>
      <c r="S71" s="1"/>
    </row>
    <row r="72" spans="1:19" ht="15.6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  <c r="P72" s="1"/>
      <c r="Q72" s="1"/>
      <c r="R72" s="1"/>
      <c r="S72" s="1"/>
    </row>
    <row r="73" spans="1:19" ht="15.6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  <c r="P73" s="1"/>
      <c r="Q73" s="1"/>
      <c r="R73" s="1"/>
      <c r="S73" s="1"/>
    </row>
    <row r="74" spans="1:19" ht="15.6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  <c r="P74" s="1"/>
      <c r="Q74" s="1"/>
      <c r="R74" s="1"/>
      <c r="S74" s="1"/>
    </row>
    <row r="75" spans="1:19" ht="15.6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  <c r="P75" s="1"/>
      <c r="Q75" s="1"/>
      <c r="R75" s="1"/>
      <c r="S75" s="1"/>
    </row>
    <row r="76" spans="1:19" ht="15.6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  <c r="P76" s="1"/>
      <c r="Q76" s="1"/>
      <c r="R76" s="1"/>
      <c r="S76" s="1"/>
    </row>
    <row r="77" spans="1:19" ht="15.6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  <c r="P77" s="1"/>
      <c r="Q77" s="1"/>
      <c r="R77" s="1"/>
      <c r="S77" s="1"/>
    </row>
    <row r="78" spans="1:19" ht="15.6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  <c r="P78" s="1"/>
      <c r="Q78" s="1"/>
      <c r="R78" s="1"/>
      <c r="S78" s="1"/>
    </row>
    <row r="79" spans="1:19" ht="15.6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  <c r="P79" s="1"/>
      <c r="Q79" s="1"/>
      <c r="R79" s="1"/>
      <c r="S79" s="1"/>
    </row>
    <row r="80" spans="1:19" ht="15.6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  <c r="P80" s="1"/>
      <c r="Q80" s="1"/>
      <c r="R80" s="1"/>
      <c r="S80" s="1"/>
    </row>
    <row r="81" spans="1:19" ht="15.6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  <c r="P81" s="1"/>
      <c r="Q81" s="1"/>
      <c r="R81" s="1"/>
      <c r="S81" s="1"/>
    </row>
    <row r="82" spans="1:19" ht="15.6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  <c r="P82" s="1"/>
      <c r="Q82" s="1"/>
      <c r="R82" s="1"/>
      <c r="S82" s="1"/>
    </row>
    <row r="83" spans="1:19" ht="15.6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  <c r="P83" s="1"/>
      <c r="Q83" s="1"/>
      <c r="R83" s="1"/>
      <c r="S83" s="1"/>
    </row>
    <row r="84" spans="1:19" ht="15.6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  <c r="P84" s="1"/>
      <c r="Q84" s="1"/>
      <c r="R84" s="1"/>
      <c r="S84" s="1"/>
    </row>
    <row r="85" spans="1:19" ht="15.6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  <c r="P85" s="1"/>
      <c r="Q85" s="1"/>
      <c r="R85" s="1"/>
      <c r="S85" s="1"/>
    </row>
    <row r="86" spans="1:19" ht="15.6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  <c r="P86" s="1"/>
      <c r="Q86" s="1"/>
      <c r="R86" s="1"/>
      <c r="S86" s="1"/>
    </row>
    <row r="87" spans="1:19" ht="15.6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  <c r="P87" s="1"/>
      <c r="Q87" s="1"/>
      <c r="R87" s="1"/>
      <c r="S87" s="1"/>
    </row>
    <row r="88" spans="1:19" ht="15.6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  <c r="P88" s="1"/>
      <c r="Q88" s="1"/>
      <c r="R88" s="1"/>
      <c r="S88" s="1"/>
    </row>
    <row r="89" spans="1:19" ht="15.6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  <c r="P89" s="1"/>
      <c r="Q89" s="1"/>
      <c r="R89" s="1"/>
      <c r="S89" s="1"/>
    </row>
    <row r="90" spans="1:19" ht="15.6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  <c r="P90" s="1"/>
      <c r="Q90" s="1"/>
      <c r="R90" s="1"/>
      <c r="S90" s="1"/>
    </row>
    <row r="91" spans="1:19" ht="15.6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  <c r="P91" s="1"/>
      <c r="Q91" s="1"/>
      <c r="R91" s="1"/>
      <c r="S91" s="1"/>
    </row>
    <row r="92" spans="1:19" ht="15.6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  <c r="P92" s="1"/>
      <c r="Q92" s="1"/>
      <c r="R92" s="1"/>
      <c r="S92" s="1"/>
    </row>
    <row r="93" spans="1:19" ht="15.6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  <c r="P93" s="1"/>
      <c r="Q93" s="1"/>
      <c r="R93" s="1"/>
      <c r="S93" s="1"/>
    </row>
    <row r="94" spans="1:19" ht="15.6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  <c r="P94" s="1"/>
      <c r="Q94" s="1"/>
      <c r="R94" s="1"/>
      <c r="S94" s="1"/>
    </row>
    <row r="95" spans="1:19" ht="15.6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  <c r="P95" s="1"/>
      <c r="Q95" s="1"/>
      <c r="R95" s="1"/>
      <c r="S95" s="1"/>
    </row>
    <row r="96" spans="1:19" ht="15.6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  <c r="P96" s="1"/>
      <c r="Q96" s="1"/>
      <c r="R96" s="1"/>
      <c r="S96" s="1"/>
    </row>
    <row r="97" spans="1:19" ht="15.6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  <c r="P97" s="1"/>
      <c r="Q97" s="1"/>
      <c r="R97" s="1"/>
      <c r="S97" s="1"/>
    </row>
    <row r="98" spans="1:19" ht="15.6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  <c r="P98" s="1"/>
      <c r="Q98" s="1"/>
      <c r="R98" s="1"/>
      <c r="S98" s="1"/>
    </row>
    <row r="99" spans="1:19" ht="15.6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"/>
      <c r="P99" s="1"/>
      <c r="Q99" s="1"/>
      <c r="R99" s="1"/>
      <c r="S99" s="1"/>
    </row>
    <row r="100" spans="1:19" ht="15.6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"/>
      <c r="P100" s="1"/>
      <c r="Q100" s="1"/>
      <c r="R100" s="1"/>
      <c r="S100" s="1"/>
    </row>
    <row r="101" spans="1:19" ht="15.6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"/>
      <c r="P101" s="1"/>
      <c r="Q101" s="1"/>
      <c r="R101" s="1"/>
      <c r="S101" s="1"/>
    </row>
    <row r="102" spans="1:19" ht="15.6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"/>
      <c r="P102" s="1"/>
      <c r="Q102" s="1"/>
      <c r="R102" s="1"/>
      <c r="S102" s="1"/>
    </row>
    <row r="103" spans="1:19" ht="15.6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"/>
      <c r="P103" s="1"/>
      <c r="Q103" s="1"/>
      <c r="R103" s="1"/>
      <c r="S103" s="1"/>
    </row>
    <row r="104" spans="1:19" ht="15.6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"/>
      <c r="P104" s="1"/>
      <c r="Q104" s="1"/>
      <c r="R104" s="1"/>
      <c r="S104" s="1"/>
    </row>
    <row r="105" spans="1:19" ht="15.6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"/>
      <c r="P105" s="1"/>
      <c r="Q105" s="1"/>
      <c r="R105" s="1"/>
      <c r="S105" s="1"/>
    </row>
    <row r="106" spans="1:19" ht="15.6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"/>
      <c r="P106" s="1"/>
      <c r="Q106" s="1"/>
      <c r="R106" s="1"/>
      <c r="S106" s="1"/>
    </row>
    <row r="107" spans="1:19" ht="15.6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"/>
      <c r="P107" s="1"/>
      <c r="Q107" s="1"/>
      <c r="R107" s="1"/>
      <c r="S107" s="1"/>
    </row>
    <row r="108" spans="1:19" ht="15.6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"/>
      <c r="P108" s="1"/>
      <c r="Q108" s="1"/>
      <c r="R108" s="1"/>
      <c r="S108" s="1"/>
    </row>
    <row r="109" spans="1:19" ht="15.6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"/>
      <c r="P109" s="1"/>
      <c r="Q109" s="1"/>
      <c r="R109" s="1"/>
      <c r="S109" s="1"/>
    </row>
    <row r="110" spans="1:19" ht="15.6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"/>
      <c r="P110" s="1"/>
      <c r="Q110" s="1"/>
      <c r="R110" s="1"/>
      <c r="S110" s="1"/>
    </row>
    <row r="111" spans="1:19" ht="15.6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"/>
      <c r="P111" s="1"/>
      <c r="Q111" s="1"/>
      <c r="R111" s="1"/>
      <c r="S111" s="1"/>
    </row>
    <row r="112" spans="1:19" ht="15.6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"/>
      <c r="P112" s="1"/>
      <c r="Q112" s="1"/>
      <c r="R112" s="1"/>
      <c r="S112" s="1"/>
    </row>
    <row r="113" spans="1:19" ht="15.6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"/>
      <c r="P113" s="1"/>
      <c r="Q113" s="1"/>
      <c r="R113" s="1"/>
      <c r="S113" s="1"/>
    </row>
    <row r="114" spans="1:19" ht="15.6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"/>
      <c r="P114" s="1"/>
      <c r="Q114" s="1"/>
      <c r="R114" s="1"/>
      <c r="S114" s="1"/>
    </row>
    <row r="115" spans="1:19" ht="15.6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"/>
      <c r="P115" s="1"/>
      <c r="Q115" s="1"/>
      <c r="R115" s="1"/>
      <c r="S115" s="1"/>
    </row>
    <row r="116" spans="1:19" ht="15.6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"/>
      <c r="P116" s="1"/>
      <c r="Q116" s="1"/>
      <c r="R116" s="1"/>
      <c r="S116" s="1"/>
    </row>
    <row r="117" spans="1:19" ht="15.6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"/>
      <c r="P117" s="1"/>
      <c r="Q117" s="1"/>
      <c r="R117" s="1"/>
      <c r="S117" s="1"/>
    </row>
    <row r="118" spans="1:19" ht="15.6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"/>
      <c r="P118" s="1"/>
      <c r="Q118" s="1"/>
      <c r="R118" s="1"/>
      <c r="S118" s="1"/>
    </row>
    <row r="119" spans="1:19" ht="15.6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"/>
      <c r="P119" s="1"/>
      <c r="Q119" s="1"/>
      <c r="R119" s="1"/>
      <c r="S119" s="1"/>
    </row>
    <row r="120" spans="1:19" ht="15.6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"/>
      <c r="P120" s="1"/>
      <c r="Q120" s="1"/>
      <c r="R120" s="1"/>
      <c r="S120" s="1"/>
    </row>
    <row r="121" spans="1:19" ht="15.6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"/>
      <c r="P121" s="1"/>
      <c r="Q121" s="1"/>
      <c r="R121" s="1"/>
      <c r="S121" s="1"/>
    </row>
    <row r="122" spans="1:19" ht="15.6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"/>
      <c r="P122" s="1"/>
      <c r="Q122" s="1"/>
      <c r="R122" s="1"/>
      <c r="S122" s="1"/>
    </row>
    <row r="123" spans="1:19" ht="15.6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"/>
      <c r="P123" s="1"/>
      <c r="Q123" s="1"/>
      <c r="R123" s="1"/>
      <c r="S123" s="1"/>
    </row>
    <row r="124" spans="1:19" ht="15.6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"/>
      <c r="P124" s="1"/>
      <c r="Q124" s="1"/>
      <c r="R124" s="1"/>
      <c r="S124" s="1"/>
    </row>
    <row r="125" spans="1:19" ht="15.6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"/>
      <c r="P125" s="1"/>
      <c r="Q125" s="1"/>
      <c r="R125" s="1"/>
      <c r="S125" s="1"/>
    </row>
    <row r="126" spans="1:19" ht="15.6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"/>
      <c r="P126" s="1"/>
      <c r="Q126" s="1"/>
      <c r="R126" s="1"/>
      <c r="S126" s="1"/>
    </row>
    <row r="127" spans="1:19" ht="15.6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"/>
      <c r="P127" s="1"/>
      <c r="Q127" s="1"/>
      <c r="R127" s="1"/>
      <c r="S127" s="1"/>
    </row>
    <row r="128" spans="1:19" ht="15.6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"/>
      <c r="P128" s="1"/>
      <c r="Q128" s="1"/>
      <c r="R128" s="1"/>
      <c r="S128" s="1"/>
    </row>
    <row r="129" spans="1:19" ht="15.6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"/>
      <c r="P129" s="1"/>
      <c r="Q129" s="1"/>
      <c r="R129" s="1"/>
      <c r="S129" s="1"/>
    </row>
    <row r="130" spans="1:19" ht="15.6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"/>
      <c r="P130" s="1"/>
      <c r="Q130" s="1"/>
      <c r="R130" s="1"/>
      <c r="S130" s="1"/>
    </row>
    <row r="131" spans="1:19" ht="15.6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"/>
      <c r="P131" s="1"/>
      <c r="Q131" s="1"/>
      <c r="R131" s="1"/>
      <c r="S131" s="1"/>
    </row>
    <row r="132" spans="1:19" ht="15.6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"/>
      <c r="P132" s="1"/>
      <c r="Q132" s="1"/>
      <c r="R132" s="1"/>
      <c r="S132" s="1"/>
    </row>
    <row r="133" spans="1:19" ht="15.6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"/>
      <c r="P133" s="1"/>
      <c r="Q133" s="1"/>
      <c r="R133" s="1"/>
      <c r="S133" s="1"/>
    </row>
    <row r="134" spans="1:19" ht="15.6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"/>
      <c r="P134" s="1"/>
      <c r="Q134" s="1"/>
      <c r="R134" s="1"/>
      <c r="S134" s="1"/>
    </row>
    <row r="135" spans="1:19" ht="15.6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"/>
      <c r="P135" s="1"/>
      <c r="Q135" s="1"/>
      <c r="R135" s="1"/>
      <c r="S135" s="1"/>
    </row>
    <row r="136" spans="1:19" ht="15.6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"/>
      <c r="P136" s="1"/>
      <c r="Q136" s="1"/>
      <c r="R136" s="1"/>
      <c r="S136" s="1"/>
    </row>
    <row r="137" spans="1:19" ht="15.6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"/>
      <c r="P137" s="1"/>
      <c r="Q137" s="1"/>
      <c r="R137" s="1"/>
      <c r="S137" s="1"/>
    </row>
    <row r="138" spans="1:19" ht="15.6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"/>
      <c r="P138" s="1"/>
      <c r="Q138" s="1"/>
      <c r="R138" s="1"/>
      <c r="S138" s="1"/>
    </row>
    <row r="139" spans="1:19" ht="15.6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"/>
      <c r="P139" s="1"/>
      <c r="Q139" s="1"/>
      <c r="R139" s="1"/>
      <c r="S139" s="1"/>
    </row>
    <row r="140" spans="1:19" ht="15.6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"/>
      <c r="P140" s="1"/>
      <c r="Q140" s="1"/>
      <c r="R140" s="1"/>
      <c r="S140" s="1"/>
    </row>
    <row r="141" spans="1:19" ht="15.6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"/>
      <c r="P141" s="1"/>
      <c r="Q141" s="1"/>
      <c r="R141" s="1"/>
      <c r="S141" s="1"/>
    </row>
    <row r="142" spans="1:19" ht="15.6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"/>
      <c r="P142" s="1"/>
      <c r="Q142" s="1"/>
      <c r="R142" s="1"/>
      <c r="S142" s="1"/>
    </row>
    <row r="143" spans="1:19" ht="15.6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"/>
      <c r="P143" s="1"/>
      <c r="Q143" s="1"/>
      <c r="R143" s="1"/>
      <c r="S143" s="1"/>
    </row>
    <row r="144" spans="1:19" ht="15.6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"/>
      <c r="P144" s="1"/>
      <c r="Q144" s="1"/>
      <c r="R144" s="1"/>
      <c r="S144" s="1"/>
    </row>
    <row r="145" spans="1:19" ht="15.6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"/>
      <c r="P145" s="1"/>
      <c r="Q145" s="1"/>
      <c r="R145" s="1"/>
      <c r="S145" s="1"/>
    </row>
    <row r="146" spans="1:19" ht="15.6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"/>
      <c r="P146" s="1"/>
      <c r="Q146" s="1"/>
      <c r="R146" s="1"/>
      <c r="S146" s="1"/>
    </row>
    <row r="147" spans="1:19" ht="15.6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"/>
      <c r="P147" s="1"/>
      <c r="Q147" s="1"/>
      <c r="R147" s="1"/>
      <c r="S147" s="1"/>
    </row>
    <row r="148" spans="1:19" ht="15.6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"/>
      <c r="P148" s="1"/>
      <c r="Q148" s="1"/>
      <c r="R148" s="1"/>
      <c r="S148" s="1"/>
    </row>
    <row r="149" spans="1:19" ht="15.6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"/>
      <c r="P149" s="1"/>
      <c r="Q149" s="1"/>
      <c r="R149" s="1"/>
      <c r="S149" s="1"/>
    </row>
    <row r="150" spans="1:19" ht="15.6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"/>
      <c r="P150" s="1"/>
      <c r="Q150" s="1"/>
      <c r="R150" s="1"/>
      <c r="S150" s="1"/>
    </row>
    <row r="151" spans="1:19" ht="15.6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"/>
      <c r="P151" s="1"/>
      <c r="Q151" s="1"/>
      <c r="R151" s="1"/>
      <c r="S151" s="1"/>
    </row>
    <row r="152" spans="1:19" ht="15.6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"/>
      <c r="P152" s="1"/>
      <c r="Q152" s="1"/>
      <c r="R152" s="1"/>
      <c r="S152" s="1"/>
    </row>
    <row r="153" spans="1:19" ht="15.6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"/>
      <c r="P153" s="1"/>
      <c r="Q153" s="1"/>
      <c r="R153" s="1"/>
      <c r="S153" s="1"/>
    </row>
    <row r="154" spans="1:19" ht="15.6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"/>
      <c r="P154" s="1"/>
      <c r="Q154" s="1"/>
      <c r="R154" s="1"/>
      <c r="S154" s="1"/>
    </row>
    <row r="155" spans="1:19" ht="15.6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"/>
      <c r="P155" s="1"/>
      <c r="Q155" s="1"/>
      <c r="R155" s="1"/>
      <c r="S155" s="1"/>
    </row>
    <row r="156" spans="1:19" ht="15.6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"/>
      <c r="P156" s="1"/>
      <c r="Q156" s="1"/>
      <c r="R156" s="1"/>
      <c r="S156" s="1"/>
    </row>
    <row r="157" spans="1:19" ht="15.6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"/>
      <c r="P157" s="1"/>
      <c r="Q157" s="1"/>
      <c r="R157" s="1"/>
      <c r="S157" s="1"/>
    </row>
    <row r="158" spans="1:19" ht="15.6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"/>
      <c r="P158" s="1"/>
      <c r="Q158" s="1"/>
      <c r="R158" s="1"/>
      <c r="S158" s="1"/>
    </row>
    <row r="159" spans="1:19" ht="15.6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"/>
      <c r="P159" s="1"/>
      <c r="Q159" s="1"/>
      <c r="R159" s="1"/>
      <c r="S159" s="1"/>
    </row>
    <row r="160" spans="1:19" ht="15.6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"/>
      <c r="P160" s="1"/>
      <c r="Q160" s="1"/>
      <c r="R160" s="1"/>
      <c r="S160" s="1"/>
    </row>
    <row r="161" spans="1:19" ht="15.6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"/>
      <c r="P161" s="1"/>
      <c r="Q161" s="1"/>
      <c r="R161" s="1"/>
      <c r="S161" s="1"/>
    </row>
    <row r="162" spans="1:19" ht="15.6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"/>
      <c r="P162" s="1"/>
      <c r="Q162" s="1"/>
      <c r="R162" s="1"/>
      <c r="S162" s="1"/>
    </row>
    <row r="163" spans="1:19" ht="15.6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"/>
      <c r="P163" s="1"/>
      <c r="Q163" s="1"/>
      <c r="R163" s="1"/>
      <c r="S163" s="1"/>
    </row>
    <row r="164" spans="1:19" ht="15.6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"/>
      <c r="P164" s="1"/>
      <c r="Q164" s="1"/>
      <c r="R164" s="1"/>
      <c r="S164" s="1"/>
    </row>
    <row r="165" spans="1:19" ht="15.6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"/>
      <c r="P165" s="1"/>
      <c r="Q165" s="1"/>
      <c r="R165" s="1"/>
      <c r="S165" s="1"/>
    </row>
    <row r="166" spans="1:19" ht="15.6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"/>
      <c r="P166" s="1"/>
      <c r="Q166" s="1"/>
      <c r="R166" s="1"/>
      <c r="S166" s="1"/>
    </row>
    <row r="167" spans="1:19" ht="15.6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"/>
      <c r="P167" s="1"/>
      <c r="Q167" s="1"/>
      <c r="R167" s="1"/>
      <c r="S167" s="1"/>
    </row>
    <row r="168" spans="1:19" ht="15.6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"/>
      <c r="P168" s="1"/>
      <c r="Q168" s="1"/>
      <c r="R168" s="1"/>
      <c r="S168" s="1"/>
    </row>
    <row r="169" spans="1:19" ht="15.6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"/>
      <c r="P169" s="1"/>
      <c r="Q169" s="1"/>
      <c r="R169" s="1"/>
      <c r="S169" s="1"/>
    </row>
    <row r="170" spans="1:19" ht="15.6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"/>
      <c r="P170" s="1"/>
      <c r="Q170" s="1"/>
      <c r="R170" s="1"/>
      <c r="S170" s="1"/>
    </row>
    <row r="171" spans="1:19" ht="15.6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"/>
      <c r="P171" s="1"/>
      <c r="Q171" s="1"/>
      <c r="R171" s="1"/>
      <c r="S171" s="1"/>
    </row>
    <row r="172" spans="1:19" ht="15.6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"/>
      <c r="P172" s="1"/>
      <c r="Q172" s="1"/>
      <c r="R172" s="1"/>
      <c r="S172" s="1"/>
    </row>
    <row r="173" spans="1:19" ht="15.6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"/>
      <c r="P173" s="1"/>
      <c r="Q173" s="1"/>
      <c r="R173" s="1"/>
      <c r="S173" s="1"/>
    </row>
    <row r="174" spans="1:19" ht="15.6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"/>
      <c r="P174" s="1"/>
      <c r="Q174" s="1"/>
      <c r="R174" s="1"/>
      <c r="S174" s="1"/>
    </row>
    <row r="175" spans="1:19" ht="15.6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"/>
      <c r="P175" s="1"/>
      <c r="Q175" s="1"/>
      <c r="R175" s="1"/>
      <c r="S175" s="1"/>
    </row>
    <row r="176" spans="1:19" ht="15.6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"/>
      <c r="P176" s="1"/>
      <c r="Q176" s="1"/>
      <c r="R176" s="1"/>
      <c r="S176" s="1"/>
    </row>
    <row r="177" spans="1:19" ht="15.6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"/>
      <c r="P177" s="1"/>
      <c r="Q177" s="1"/>
      <c r="R177" s="1"/>
      <c r="S177" s="1"/>
    </row>
    <row r="178" spans="1:19" ht="15.6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"/>
      <c r="P178" s="1"/>
      <c r="Q178" s="1"/>
      <c r="R178" s="1"/>
      <c r="S178" s="1"/>
    </row>
    <row r="179" spans="1:19" ht="15.6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"/>
      <c r="P179" s="1"/>
      <c r="Q179" s="1"/>
      <c r="R179" s="1"/>
      <c r="S179" s="1"/>
    </row>
    <row r="180" spans="1:19" ht="15.6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"/>
      <c r="P180" s="1"/>
      <c r="Q180" s="1"/>
      <c r="R180" s="1"/>
      <c r="S180" s="1"/>
    </row>
    <row r="181" spans="1:19" ht="15.6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"/>
      <c r="P181" s="1"/>
      <c r="Q181" s="1"/>
      <c r="R181" s="1"/>
      <c r="S181" s="1"/>
    </row>
    <row r="182" spans="1:19" ht="15.6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"/>
      <c r="P182" s="1"/>
      <c r="Q182" s="1"/>
      <c r="R182" s="1"/>
      <c r="S182" s="1"/>
    </row>
    <row r="183" spans="1:19" ht="15.6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"/>
      <c r="P183" s="1"/>
      <c r="Q183" s="1"/>
      <c r="R183" s="1"/>
      <c r="S183" s="1"/>
    </row>
    <row r="184" spans="1:19" ht="15.6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"/>
      <c r="P184" s="1"/>
      <c r="Q184" s="1"/>
      <c r="R184" s="1"/>
      <c r="S184" s="1"/>
    </row>
    <row r="185" spans="1:19" ht="15.6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"/>
      <c r="P185" s="1"/>
      <c r="Q185" s="1"/>
      <c r="R185" s="1"/>
      <c r="S185" s="1"/>
    </row>
    <row r="186" spans="1:19" ht="15.6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"/>
      <c r="P186" s="1"/>
      <c r="Q186" s="1"/>
      <c r="R186" s="1"/>
      <c r="S186" s="1"/>
    </row>
    <row r="187" spans="1:19" ht="15.6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"/>
      <c r="P187" s="1"/>
      <c r="Q187" s="1"/>
      <c r="R187" s="1"/>
      <c r="S187" s="1"/>
    </row>
    <row r="188" spans="1:19" ht="15.6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"/>
      <c r="P188" s="1"/>
      <c r="Q188" s="1"/>
      <c r="R188" s="1"/>
      <c r="S188" s="1"/>
    </row>
    <row r="189" spans="1:19" ht="15.6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"/>
      <c r="P189" s="1"/>
      <c r="Q189" s="1"/>
      <c r="R189" s="1"/>
      <c r="S189" s="1"/>
    </row>
    <row r="190" spans="1:19" ht="15.6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"/>
      <c r="P190" s="1"/>
      <c r="Q190" s="1"/>
      <c r="R190" s="1"/>
      <c r="S190" s="1"/>
    </row>
    <row r="191" spans="1:19" ht="15.6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"/>
      <c r="P191" s="1"/>
      <c r="Q191" s="1"/>
      <c r="R191" s="1"/>
      <c r="S191" s="1"/>
    </row>
    <row r="192" spans="1:19" ht="15.6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"/>
      <c r="P192" s="1"/>
      <c r="Q192" s="1"/>
      <c r="R192" s="1"/>
      <c r="S192" s="1"/>
    </row>
    <row r="193" spans="1:19" ht="15.6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"/>
      <c r="P193" s="1"/>
      <c r="Q193" s="1"/>
      <c r="R193" s="1"/>
      <c r="S193" s="1"/>
    </row>
    <row r="194" spans="1:19" ht="15.6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"/>
      <c r="P194" s="1"/>
      <c r="Q194" s="1"/>
      <c r="R194" s="1"/>
      <c r="S194" s="1"/>
    </row>
    <row r="195" spans="1:19" ht="15.6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"/>
      <c r="P195" s="1"/>
      <c r="Q195" s="1"/>
      <c r="R195" s="1"/>
      <c r="S195" s="1"/>
    </row>
    <row r="196" spans="1:19" ht="15.6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"/>
      <c r="P196" s="1"/>
      <c r="Q196" s="1"/>
      <c r="R196" s="1"/>
      <c r="S196" s="1"/>
    </row>
    <row r="197" spans="1:19" ht="15.6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"/>
      <c r="P197" s="1"/>
      <c r="Q197" s="1"/>
      <c r="R197" s="1"/>
      <c r="S197" s="1"/>
    </row>
    <row r="198" spans="1:19" ht="15.6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"/>
      <c r="P198" s="1"/>
      <c r="Q198" s="1"/>
      <c r="R198" s="1"/>
      <c r="S198" s="1"/>
    </row>
    <row r="199" spans="1:19" ht="15.6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"/>
      <c r="P199" s="1"/>
      <c r="Q199" s="1"/>
      <c r="R199" s="1"/>
      <c r="S199" s="1"/>
    </row>
    <row r="200" spans="1:19" ht="15.6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"/>
      <c r="P200" s="1"/>
      <c r="Q200" s="1"/>
      <c r="R200" s="1"/>
      <c r="S200" s="1"/>
    </row>
    <row r="201" spans="1:19" ht="15.6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"/>
      <c r="P201" s="1"/>
      <c r="Q201" s="1"/>
      <c r="R201" s="1"/>
      <c r="S201" s="1"/>
    </row>
    <row r="202" spans="1:19" ht="15.6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"/>
      <c r="P202" s="1"/>
      <c r="Q202" s="1"/>
      <c r="R202" s="1"/>
      <c r="S202" s="1"/>
    </row>
    <row r="203" spans="1:19" ht="15.6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"/>
      <c r="P203" s="1"/>
      <c r="Q203" s="1"/>
      <c r="R203" s="1"/>
      <c r="S203" s="1"/>
    </row>
    <row r="204" spans="1:19" ht="15.6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"/>
      <c r="P204" s="1"/>
      <c r="Q204" s="1"/>
      <c r="R204" s="1"/>
      <c r="S204" s="1"/>
    </row>
    <row r="205" spans="1:19" ht="15.6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"/>
      <c r="P205" s="1"/>
      <c r="Q205" s="1"/>
      <c r="R205" s="1"/>
      <c r="S205" s="1"/>
    </row>
    <row r="206" spans="1:19" ht="15.6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"/>
      <c r="P206" s="1"/>
      <c r="Q206" s="1"/>
      <c r="R206" s="1"/>
      <c r="S206" s="1"/>
    </row>
    <row r="207" spans="1:19" ht="15.6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"/>
      <c r="P207" s="1"/>
      <c r="Q207" s="1"/>
      <c r="R207" s="1"/>
      <c r="S207" s="1"/>
    </row>
    <row r="208" spans="1:19" ht="15.6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"/>
      <c r="P208" s="1"/>
      <c r="Q208" s="1"/>
      <c r="R208" s="1"/>
      <c r="S208" s="1"/>
    </row>
    <row r="209" spans="1:19" ht="15.6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"/>
      <c r="P209" s="1"/>
      <c r="Q209" s="1"/>
      <c r="R209" s="1"/>
      <c r="S209" s="1"/>
    </row>
    <row r="210" spans="1:19" ht="15.6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"/>
      <c r="P210" s="1"/>
      <c r="Q210" s="1"/>
      <c r="R210" s="1"/>
      <c r="S210" s="1"/>
    </row>
    <row r="211" spans="1:19" ht="15.6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"/>
      <c r="P211" s="1"/>
      <c r="Q211" s="1"/>
      <c r="R211" s="1"/>
      <c r="S211" s="1"/>
    </row>
    <row r="212" spans="1:19" ht="15.6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"/>
      <c r="P212" s="1"/>
      <c r="Q212" s="1"/>
      <c r="R212" s="1"/>
      <c r="S212" s="1"/>
    </row>
    <row r="213" spans="1:19" ht="15.6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"/>
      <c r="P213" s="1"/>
      <c r="Q213" s="1"/>
      <c r="R213" s="1"/>
      <c r="S213" s="1"/>
    </row>
    <row r="214" spans="1:19" ht="15.6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"/>
      <c r="P214" s="1"/>
      <c r="Q214" s="1"/>
      <c r="R214" s="1"/>
      <c r="S214" s="1"/>
    </row>
    <row r="215" spans="1:19" ht="15.6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"/>
      <c r="P215" s="1"/>
      <c r="Q215" s="1"/>
      <c r="R215" s="1"/>
      <c r="S215" s="1"/>
    </row>
    <row r="216" spans="1:19" ht="15.6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"/>
      <c r="P216" s="1"/>
      <c r="Q216" s="1"/>
      <c r="R216" s="1"/>
      <c r="S216" s="1"/>
    </row>
    <row r="217" spans="1:19" ht="15.6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"/>
      <c r="P217" s="1"/>
      <c r="Q217" s="1"/>
      <c r="R217" s="1"/>
      <c r="S217" s="1"/>
    </row>
    <row r="218" spans="1:19" ht="15.6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"/>
      <c r="P218" s="1"/>
      <c r="Q218" s="1"/>
      <c r="R218" s="1"/>
      <c r="S218" s="1"/>
    </row>
    <row r="219" spans="1:19" ht="15.6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"/>
      <c r="P219" s="1"/>
      <c r="Q219" s="1"/>
      <c r="R219" s="1"/>
      <c r="S219" s="1"/>
    </row>
    <row r="220" spans="1:19" ht="15.6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"/>
      <c r="P220" s="1"/>
      <c r="Q220" s="1"/>
      <c r="R220" s="1"/>
      <c r="S220" s="1"/>
    </row>
    <row r="221" spans="1:19" ht="15.6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"/>
      <c r="P221" s="1"/>
      <c r="Q221" s="1"/>
      <c r="R221" s="1"/>
      <c r="S221" s="1"/>
    </row>
    <row r="222" spans="1:19" ht="15.6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"/>
      <c r="P222" s="1"/>
      <c r="Q222" s="1"/>
      <c r="R222" s="1"/>
      <c r="S222" s="1"/>
    </row>
    <row r="223" spans="1:19" ht="15.6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"/>
      <c r="P223" s="1"/>
      <c r="Q223" s="1"/>
      <c r="R223" s="1"/>
      <c r="S223" s="1"/>
    </row>
    <row r="224" spans="1:19" ht="15.6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"/>
      <c r="P224" s="1"/>
      <c r="Q224" s="1"/>
      <c r="R224" s="1"/>
      <c r="S224" s="1"/>
    </row>
    <row r="225" spans="1:19" ht="15.6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"/>
      <c r="P225" s="1"/>
      <c r="Q225" s="1"/>
      <c r="R225" s="1"/>
      <c r="S225" s="1"/>
    </row>
    <row r="226" spans="1:19" ht="15.6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"/>
      <c r="P226" s="1"/>
      <c r="Q226" s="1"/>
      <c r="R226" s="1"/>
      <c r="S226" s="1"/>
    </row>
    <row r="227" spans="1:19" ht="15.6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"/>
      <c r="P227" s="1"/>
      <c r="Q227" s="1"/>
      <c r="R227" s="1"/>
      <c r="S227" s="1"/>
    </row>
    <row r="228" spans="1:19" ht="15.6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"/>
      <c r="P228" s="1"/>
      <c r="Q228" s="1"/>
      <c r="R228" s="1"/>
      <c r="S228" s="1"/>
    </row>
    <row r="229" spans="1:19" ht="15.6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"/>
      <c r="P229" s="1"/>
      <c r="Q229" s="1"/>
      <c r="R229" s="1"/>
      <c r="S229" s="1"/>
    </row>
    <row r="230" spans="1:19" ht="15.6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"/>
      <c r="P230" s="1"/>
      <c r="Q230" s="1"/>
      <c r="R230" s="1"/>
      <c r="S230" s="1"/>
    </row>
    <row r="231" spans="1:19" ht="15.6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"/>
      <c r="P231" s="1"/>
      <c r="Q231" s="1"/>
      <c r="R231" s="1"/>
      <c r="S231" s="1"/>
    </row>
    <row r="232" spans="1:19" ht="15.6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"/>
      <c r="P232" s="1"/>
      <c r="Q232" s="1"/>
      <c r="R232" s="1"/>
      <c r="S232" s="1"/>
    </row>
    <row r="233" spans="1:19" ht="15.6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"/>
      <c r="P233" s="1"/>
      <c r="Q233" s="1"/>
      <c r="R233" s="1"/>
      <c r="S233" s="1"/>
    </row>
    <row r="234" spans="1:19" ht="15.6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"/>
      <c r="P234" s="1"/>
      <c r="Q234" s="1"/>
      <c r="R234" s="1"/>
      <c r="S234" s="1"/>
    </row>
    <row r="235" spans="1:19" ht="15.6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"/>
      <c r="P235" s="1"/>
      <c r="Q235" s="1"/>
      <c r="R235" s="1"/>
      <c r="S235" s="1"/>
    </row>
    <row r="236" spans="1:19" ht="15.6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"/>
      <c r="P236" s="1"/>
      <c r="Q236" s="1"/>
      <c r="R236" s="1"/>
      <c r="S236" s="1"/>
    </row>
    <row r="237" spans="1:19" ht="15.6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"/>
      <c r="P237" s="1"/>
      <c r="Q237" s="1"/>
      <c r="R237" s="1"/>
      <c r="S237" s="1"/>
    </row>
    <row r="238" spans="1:19" ht="15.6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"/>
      <c r="P238" s="1"/>
      <c r="Q238" s="1"/>
      <c r="R238" s="1"/>
      <c r="S238" s="1"/>
    </row>
    <row r="239" spans="1:19" ht="15.6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"/>
      <c r="P239" s="1"/>
      <c r="Q239" s="1"/>
      <c r="R239" s="1"/>
      <c r="S239" s="1"/>
    </row>
    <row r="240" spans="1:19" ht="15.6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"/>
      <c r="P240" s="1"/>
      <c r="Q240" s="1"/>
      <c r="R240" s="1"/>
      <c r="S240" s="1"/>
    </row>
    <row r="241" spans="1:19" ht="15.6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"/>
      <c r="P241" s="1"/>
      <c r="Q241" s="1"/>
      <c r="R241" s="1"/>
      <c r="S241" s="1"/>
    </row>
    <row r="242" spans="1:19" ht="15.6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"/>
      <c r="P242" s="1"/>
      <c r="Q242" s="1"/>
      <c r="R242" s="1"/>
      <c r="S242" s="1"/>
    </row>
    <row r="243" spans="1:19" ht="15.6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"/>
      <c r="P243" s="1"/>
      <c r="Q243" s="1"/>
      <c r="R243" s="1"/>
      <c r="S243" s="1"/>
    </row>
    <row r="244" spans="1:19" ht="15.6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"/>
      <c r="P244" s="1"/>
      <c r="Q244" s="1"/>
      <c r="R244" s="1"/>
      <c r="S244" s="1"/>
    </row>
    <row r="245" spans="1:19" ht="15.6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"/>
      <c r="P245" s="1"/>
      <c r="Q245" s="1"/>
      <c r="R245" s="1"/>
      <c r="S245" s="1"/>
    </row>
    <row r="246" spans="1:19" ht="15.6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"/>
      <c r="P246" s="1"/>
      <c r="Q246" s="1"/>
      <c r="R246" s="1"/>
      <c r="S246" s="1"/>
    </row>
    <row r="247" spans="1:19" ht="15.6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"/>
      <c r="P247" s="1"/>
      <c r="Q247" s="1"/>
      <c r="R247" s="1"/>
      <c r="S247" s="1"/>
    </row>
    <row r="248" spans="1:19" ht="15.6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"/>
      <c r="P248" s="1"/>
      <c r="Q248" s="1"/>
      <c r="R248" s="1"/>
      <c r="S248" s="1"/>
    </row>
    <row r="249" spans="1:19" ht="15.6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"/>
      <c r="P249" s="1"/>
      <c r="Q249" s="1"/>
      <c r="R249" s="1"/>
      <c r="S249" s="1"/>
    </row>
    <row r="250" spans="1:19" ht="15.6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"/>
      <c r="P250" s="1"/>
      <c r="Q250" s="1"/>
      <c r="R250" s="1"/>
      <c r="S250" s="1"/>
    </row>
    <row r="251" spans="1:19" ht="15.6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"/>
      <c r="P251" s="1"/>
      <c r="Q251" s="1"/>
      <c r="R251" s="1"/>
      <c r="S251" s="1"/>
    </row>
    <row r="252" spans="1:19" ht="15.6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"/>
      <c r="P252" s="1"/>
      <c r="Q252" s="1"/>
      <c r="R252" s="1"/>
      <c r="S252" s="1"/>
    </row>
    <row r="253" spans="1:19" ht="15.6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"/>
      <c r="P253" s="1"/>
      <c r="Q253" s="1"/>
      <c r="R253" s="1"/>
      <c r="S253" s="1"/>
    </row>
    <row r="254" spans="1:19" ht="15.6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"/>
      <c r="P254" s="1"/>
      <c r="Q254" s="1"/>
      <c r="R254" s="1"/>
      <c r="S254" s="1"/>
    </row>
    <row r="255" spans="1:19" ht="15.6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"/>
      <c r="P255" s="1"/>
      <c r="Q255" s="1"/>
      <c r="R255" s="1"/>
      <c r="S255" s="1"/>
    </row>
    <row r="256" spans="1:19" ht="15.6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"/>
      <c r="P256" s="1"/>
      <c r="Q256" s="1"/>
      <c r="R256" s="1"/>
      <c r="S256" s="1"/>
    </row>
    <row r="257" spans="1:19" ht="15.6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"/>
      <c r="P257" s="1"/>
      <c r="Q257" s="1"/>
      <c r="R257" s="1"/>
      <c r="S257" s="1"/>
    </row>
    <row r="258" spans="1:19" ht="15.6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"/>
      <c r="P258" s="1"/>
      <c r="Q258" s="1"/>
      <c r="R258" s="1"/>
      <c r="S258" s="1"/>
    </row>
    <row r="259" spans="1:19" ht="15.6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"/>
      <c r="P259" s="1"/>
      <c r="Q259" s="1"/>
      <c r="R259" s="1"/>
      <c r="S259" s="1"/>
    </row>
    <row r="260" spans="1:19" ht="15.6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"/>
      <c r="P260" s="1"/>
      <c r="Q260" s="1"/>
      <c r="R260" s="1"/>
      <c r="S260" s="1"/>
    </row>
    <row r="261" spans="1:19" ht="15.6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"/>
      <c r="P261" s="1"/>
      <c r="Q261" s="1"/>
      <c r="R261" s="1"/>
      <c r="S261" s="1"/>
    </row>
    <row r="262" spans="1:19" ht="15.6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"/>
      <c r="P262" s="1"/>
      <c r="Q262" s="1"/>
      <c r="R262" s="1"/>
      <c r="S262" s="1"/>
    </row>
    <row r="263" spans="1:19" ht="15.6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"/>
      <c r="P263" s="1"/>
      <c r="Q263" s="1"/>
      <c r="R263" s="1"/>
      <c r="S263" s="1"/>
    </row>
    <row r="264" spans="1:19" ht="15.6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"/>
      <c r="P264" s="1"/>
      <c r="Q264" s="1"/>
      <c r="R264" s="1"/>
      <c r="S264" s="1"/>
    </row>
    <row r="265" spans="1:19" ht="15.6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"/>
      <c r="P265" s="1"/>
      <c r="Q265" s="1"/>
      <c r="R265" s="1"/>
      <c r="S265" s="1"/>
    </row>
    <row r="266" spans="1:19" ht="15.6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"/>
      <c r="P266" s="1"/>
      <c r="Q266" s="1"/>
      <c r="R266" s="1"/>
      <c r="S266" s="1"/>
    </row>
    <row r="267" spans="1:19" ht="15.6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"/>
      <c r="P267" s="1"/>
      <c r="Q267" s="1"/>
      <c r="R267" s="1"/>
      <c r="S267" s="1"/>
    </row>
    <row r="268" spans="1:19" ht="15.6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"/>
      <c r="P268" s="1"/>
      <c r="Q268" s="1"/>
      <c r="R268" s="1"/>
      <c r="S268" s="1"/>
    </row>
    <row r="269" spans="1:19" ht="15.6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"/>
      <c r="P269" s="1"/>
      <c r="Q269" s="1"/>
      <c r="R269" s="1"/>
      <c r="S269" s="1"/>
    </row>
    <row r="270" spans="1:19" ht="15.6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"/>
      <c r="P270" s="1"/>
      <c r="Q270" s="1"/>
      <c r="R270" s="1"/>
      <c r="S270" s="1"/>
    </row>
    <row r="271" spans="1:19" ht="15.6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"/>
      <c r="P271" s="1"/>
      <c r="Q271" s="1"/>
      <c r="R271" s="1"/>
      <c r="S271" s="1"/>
    </row>
    <row r="272" spans="1:19" ht="15.6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"/>
      <c r="P272" s="1"/>
      <c r="Q272" s="1"/>
      <c r="R272" s="1"/>
      <c r="S272" s="1"/>
    </row>
    <row r="273" spans="1:19" ht="15.6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"/>
      <c r="P273" s="1"/>
      <c r="Q273" s="1"/>
      <c r="R273" s="1"/>
      <c r="S273" s="1"/>
    </row>
    <row r="274" spans="1:19" ht="15.6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"/>
      <c r="P274" s="1"/>
      <c r="Q274" s="1"/>
      <c r="R274" s="1"/>
      <c r="S274" s="1"/>
    </row>
    <row r="275" spans="1:19" ht="15.6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"/>
      <c r="P275" s="1"/>
      <c r="Q275" s="1"/>
      <c r="R275" s="1"/>
      <c r="S275" s="1"/>
    </row>
    <row r="276" spans="1:19" ht="15.6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"/>
      <c r="P276" s="1"/>
      <c r="Q276" s="1"/>
      <c r="R276" s="1"/>
      <c r="S276" s="1"/>
    </row>
    <row r="277" spans="1:19" ht="15.6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"/>
      <c r="P277" s="1"/>
      <c r="Q277" s="1"/>
      <c r="R277" s="1"/>
      <c r="S277" s="1"/>
    </row>
    <row r="278" spans="1:19" ht="15.6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"/>
      <c r="P278" s="1"/>
      <c r="Q278" s="1"/>
      <c r="R278" s="1"/>
      <c r="S278" s="1"/>
    </row>
    <row r="279" spans="1:19" ht="15.6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"/>
      <c r="P279" s="1"/>
      <c r="Q279" s="1"/>
      <c r="R279" s="1"/>
      <c r="S279" s="1"/>
    </row>
    <row r="280" spans="1:19" ht="15.6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"/>
      <c r="P280" s="1"/>
      <c r="Q280" s="1"/>
      <c r="R280" s="1"/>
      <c r="S280" s="1"/>
    </row>
    <row r="281" spans="1:19" ht="15.6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"/>
      <c r="P281" s="1"/>
      <c r="Q281" s="1"/>
      <c r="R281" s="1"/>
      <c r="S281" s="1"/>
    </row>
    <row r="282" spans="1:19" ht="15.6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"/>
      <c r="P282" s="1"/>
      <c r="Q282" s="1"/>
      <c r="R282" s="1"/>
      <c r="S282" s="1"/>
    </row>
    <row r="283" spans="1:19" ht="15.6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"/>
      <c r="P283" s="1"/>
      <c r="Q283" s="1"/>
      <c r="R283" s="1"/>
      <c r="S283" s="1"/>
    </row>
    <row r="284" spans="1:19" ht="15.6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"/>
      <c r="P284" s="1"/>
      <c r="Q284" s="1"/>
      <c r="R284" s="1"/>
      <c r="S284" s="1"/>
    </row>
    <row r="285" spans="1:19" ht="15.6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"/>
      <c r="P285" s="1"/>
      <c r="Q285" s="1"/>
      <c r="R285" s="1"/>
      <c r="S285" s="1"/>
    </row>
    <row r="286" spans="1:19" ht="15.6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"/>
      <c r="P286" s="1"/>
      <c r="Q286" s="1"/>
      <c r="R286" s="1"/>
      <c r="S286" s="1"/>
    </row>
    <row r="287" spans="1:19" ht="15.6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"/>
      <c r="P287" s="1"/>
      <c r="Q287" s="1"/>
      <c r="R287" s="1"/>
      <c r="S287" s="1"/>
    </row>
    <row r="288" spans="1:19" ht="15.6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"/>
      <c r="P288" s="1"/>
      <c r="Q288" s="1"/>
      <c r="R288" s="1"/>
      <c r="S288" s="1"/>
    </row>
    <row r="289" spans="1:19" ht="15.6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"/>
      <c r="P289" s="1"/>
      <c r="Q289" s="1"/>
      <c r="R289" s="1"/>
      <c r="S289" s="1"/>
    </row>
    <row r="290" spans="1:19" ht="15.6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"/>
      <c r="P290" s="1"/>
      <c r="Q290" s="1"/>
      <c r="R290" s="1"/>
      <c r="S290" s="1"/>
    </row>
    <row r="291" spans="1:19" ht="15.6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"/>
      <c r="P291" s="1"/>
      <c r="Q291" s="1"/>
      <c r="R291" s="1"/>
      <c r="S291" s="1"/>
    </row>
    <row r="292" spans="1:19" ht="15.6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"/>
      <c r="P292" s="1"/>
      <c r="Q292" s="1"/>
      <c r="R292" s="1"/>
      <c r="S292" s="1"/>
    </row>
    <row r="293" spans="1:19" ht="15.6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"/>
      <c r="P293" s="1"/>
      <c r="Q293" s="1"/>
      <c r="R293" s="1"/>
      <c r="S293" s="1"/>
    </row>
    <row r="294" spans="1:19" ht="15.6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"/>
      <c r="P294" s="1"/>
      <c r="Q294" s="1"/>
      <c r="R294" s="1"/>
      <c r="S294" s="1"/>
    </row>
    <row r="295" spans="1:19" ht="15.6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"/>
      <c r="P295" s="1"/>
      <c r="Q295" s="1"/>
      <c r="R295" s="1"/>
      <c r="S295" s="1"/>
    </row>
    <row r="296" spans="1:19" ht="15.6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"/>
      <c r="P296" s="1"/>
      <c r="Q296" s="1"/>
      <c r="R296" s="1"/>
      <c r="S296" s="1"/>
    </row>
    <row r="297" spans="1:19" ht="15.6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"/>
      <c r="P297" s="1"/>
      <c r="Q297" s="1"/>
      <c r="R297" s="1"/>
      <c r="S297" s="1"/>
    </row>
    <row r="298" spans="1:19" ht="15.6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"/>
      <c r="P298" s="1"/>
      <c r="Q298" s="1"/>
      <c r="R298" s="1"/>
      <c r="S298" s="1"/>
    </row>
    <row r="299" spans="1:19" ht="15.6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"/>
      <c r="P299" s="1"/>
      <c r="Q299" s="1"/>
      <c r="R299" s="1"/>
      <c r="S299" s="1"/>
    </row>
    <row r="300" spans="1:19" ht="15.6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"/>
      <c r="P300" s="1"/>
      <c r="Q300" s="1"/>
      <c r="R300" s="1"/>
      <c r="S300" s="1"/>
    </row>
    <row r="301" spans="1:19" ht="15.6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"/>
      <c r="P301" s="1"/>
      <c r="Q301" s="1"/>
      <c r="R301" s="1"/>
      <c r="S301" s="1"/>
    </row>
    <row r="302" spans="1:19" ht="15.6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"/>
      <c r="P302" s="1"/>
      <c r="Q302" s="1"/>
      <c r="R302" s="1"/>
      <c r="S302" s="1"/>
    </row>
    <row r="303" spans="1:19" ht="15.6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"/>
      <c r="P303" s="1"/>
      <c r="Q303" s="1"/>
      <c r="R303" s="1"/>
      <c r="S303" s="1"/>
    </row>
    <row r="304" spans="1:19" ht="15.6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"/>
      <c r="P304" s="1"/>
      <c r="Q304" s="1"/>
      <c r="R304" s="1"/>
      <c r="S304" s="1"/>
    </row>
    <row r="305" spans="1:19" ht="15.6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"/>
      <c r="P305" s="1"/>
      <c r="Q305" s="1"/>
      <c r="R305" s="1"/>
      <c r="S305" s="1"/>
    </row>
    <row r="306" spans="1:19" ht="15.6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"/>
      <c r="P306" s="1"/>
      <c r="Q306" s="1"/>
      <c r="R306" s="1"/>
      <c r="S306" s="1"/>
    </row>
    <row r="307" spans="1:19" ht="15.6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"/>
      <c r="P307" s="1"/>
      <c r="Q307" s="1"/>
      <c r="R307" s="1"/>
      <c r="S307" s="1"/>
    </row>
    <row r="308" spans="1:19" ht="15.6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"/>
      <c r="P308" s="1"/>
      <c r="Q308" s="1"/>
      <c r="R308" s="1"/>
      <c r="S308" s="1"/>
    </row>
    <row r="309" spans="1:19" ht="15.6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"/>
      <c r="P309" s="1"/>
      <c r="Q309" s="1"/>
      <c r="R309" s="1"/>
      <c r="S309" s="1"/>
    </row>
    <row r="310" spans="1:19" ht="15.6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"/>
      <c r="P310" s="1"/>
      <c r="Q310" s="1"/>
      <c r="R310" s="1"/>
      <c r="S310" s="1"/>
    </row>
    <row r="311" spans="1:19" ht="15.6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"/>
      <c r="P311" s="1"/>
      <c r="Q311" s="1"/>
      <c r="R311" s="1"/>
      <c r="S311" s="1"/>
    </row>
    <row r="312" spans="1:19" ht="15.6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"/>
      <c r="P312" s="1"/>
      <c r="Q312" s="1"/>
      <c r="R312" s="1"/>
      <c r="S312" s="1"/>
    </row>
    <row r="313" spans="1:19" ht="15.6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"/>
      <c r="P313" s="1"/>
      <c r="Q313" s="1"/>
      <c r="R313" s="1"/>
      <c r="S313" s="1"/>
    </row>
    <row r="314" spans="1:19" ht="15.6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"/>
      <c r="P314" s="1"/>
      <c r="Q314" s="1"/>
      <c r="R314" s="1"/>
      <c r="S314" s="1"/>
    </row>
    <row r="315" spans="1:19" ht="15.6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"/>
      <c r="P315" s="1"/>
      <c r="Q315" s="1"/>
      <c r="R315" s="1"/>
      <c r="S315" s="1"/>
    </row>
    <row r="316" spans="1:19" ht="15.6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"/>
      <c r="P316" s="1"/>
      <c r="Q316" s="1"/>
      <c r="R316" s="1"/>
      <c r="S316" s="1"/>
    </row>
    <row r="317" spans="1:19" ht="15.6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"/>
      <c r="P317" s="1"/>
      <c r="Q317" s="1"/>
      <c r="R317" s="1"/>
      <c r="S317" s="1"/>
    </row>
    <row r="318" spans="1:19" ht="15.6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"/>
      <c r="P318" s="1"/>
      <c r="Q318" s="1"/>
      <c r="R318" s="1"/>
      <c r="S318" s="1"/>
    </row>
    <row r="319" spans="1:19" ht="15.6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"/>
      <c r="P319" s="1"/>
      <c r="Q319" s="1"/>
      <c r="R319" s="1"/>
      <c r="S319" s="1"/>
    </row>
    <row r="320" spans="1:19" ht="15.6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"/>
      <c r="P320" s="1"/>
      <c r="Q320" s="1"/>
      <c r="R320" s="1"/>
      <c r="S320" s="1"/>
    </row>
    <row r="321" spans="1:19" ht="15.6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"/>
      <c r="P321" s="1"/>
      <c r="Q321" s="1"/>
      <c r="R321" s="1"/>
      <c r="S321" s="1"/>
    </row>
    <row r="322" spans="1:19" ht="15.6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"/>
      <c r="P322" s="1"/>
      <c r="Q322" s="1"/>
      <c r="R322" s="1"/>
      <c r="S322" s="1"/>
    </row>
    <row r="323" spans="1:19" ht="15.6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"/>
      <c r="P323" s="1"/>
      <c r="Q323" s="1"/>
      <c r="R323" s="1"/>
      <c r="S323" s="1"/>
    </row>
    <row r="324" spans="1:19" ht="15.6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"/>
      <c r="P324" s="1"/>
      <c r="Q324" s="1"/>
      <c r="R324" s="1"/>
      <c r="S324" s="1"/>
    </row>
    <row r="325" spans="1:19" ht="15.6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"/>
      <c r="P325" s="1"/>
      <c r="Q325" s="1"/>
      <c r="R325" s="1"/>
      <c r="S325" s="1"/>
    </row>
    <row r="326" spans="1:19" ht="15.6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"/>
      <c r="P326" s="1"/>
      <c r="Q326" s="1"/>
      <c r="R326" s="1"/>
      <c r="S326" s="1"/>
    </row>
    <row r="327" spans="1:19" ht="15.6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"/>
      <c r="P327" s="1"/>
      <c r="Q327" s="1"/>
      <c r="R327" s="1"/>
      <c r="S327" s="1"/>
    </row>
    <row r="328" spans="1:19" ht="15.6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"/>
      <c r="P328" s="1"/>
      <c r="Q328" s="1"/>
      <c r="R328" s="1"/>
      <c r="S328" s="1"/>
    </row>
    <row r="329" spans="1:19" ht="15.6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"/>
      <c r="P329" s="1"/>
      <c r="Q329" s="1"/>
      <c r="R329" s="1"/>
      <c r="S329" s="1"/>
    </row>
    <row r="330" spans="1:19" ht="15.6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"/>
      <c r="P330" s="1"/>
      <c r="Q330" s="1"/>
      <c r="R330" s="1"/>
      <c r="S330" s="1"/>
    </row>
    <row r="331" spans="1:19" ht="15.6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"/>
      <c r="P331" s="1"/>
      <c r="Q331" s="1"/>
      <c r="R331" s="1"/>
      <c r="S331" s="1"/>
    </row>
    <row r="332" spans="1:19" ht="15.6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"/>
      <c r="P332" s="1"/>
      <c r="Q332" s="1"/>
      <c r="R332" s="1"/>
      <c r="S332" s="1"/>
    </row>
    <row r="333" spans="1:19" ht="15.6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"/>
      <c r="P333" s="1"/>
      <c r="Q333" s="1"/>
      <c r="R333" s="1"/>
      <c r="S333" s="1"/>
    </row>
    <row r="334" spans="1:19" ht="15.6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"/>
      <c r="P334" s="1"/>
      <c r="Q334" s="1"/>
      <c r="R334" s="1"/>
      <c r="S334" s="1"/>
    </row>
    <row r="335" spans="1:19" ht="15.6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"/>
      <c r="P335" s="1"/>
      <c r="Q335" s="1"/>
      <c r="R335" s="1"/>
      <c r="S335" s="1"/>
    </row>
    <row r="336" spans="1:19" ht="15.6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"/>
      <c r="P336" s="1"/>
      <c r="Q336" s="1"/>
      <c r="R336" s="1"/>
      <c r="S336" s="1"/>
    </row>
    <row r="337" spans="1:19" ht="15.6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"/>
      <c r="P337" s="1"/>
      <c r="Q337" s="1"/>
      <c r="R337" s="1"/>
      <c r="S337" s="1"/>
    </row>
    <row r="338" spans="1:19" ht="15.6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"/>
      <c r="P338" s="1"/>
      <c r="Q338" s="1"/>
      <c r="R338" s="1"/>
      <c r="S338" s="1"/>
    </row>
    <row r="339" spans="1:19" ht="15.6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"/>
      <c r="P339" s="1"/>
      <c r="Q339" s="1"/>
      <c r="R339" s="1"/>
      <c r="S339" s="1"/>
    </row>
    <row r="340" spans="1:19" ht="15.6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"/>
      <c r="P340" s="1"/>
      <c r="Q340" s="1"/>
      <c r="R340" s="1"/>
      <c r="S340" s="1"/>
    </row>
    <row r="341" spans="1:19" ht="15.6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"/>
      <c r="P341" s="1"/>
      <c r="Q341" s="1"/>
      <c r="R341" s="1"/>
      <c r="S341" s="1"/>
    </row>
    <row r="342" spans="1:19" ht="15.6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"/>
      <c r="P342" s="1"/>
      <c r="Q342" s="1"/>
      <c r="R342" s="1"/>
      <c r="S342" s="1"/>
    </row>
    <row r="343" spans="1:19" ht="15.6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"/>
      <c r="P343" s="1"/>
      <c r="Q343" s="1"/>
      <c r="R343" s="1"/>
      <c r="S343" s="1"/>
    </row>
    <row r="344" spans="1:19" ht="15.6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"/>
      <c r="P344" s="1"/>
      <c r="Q344" s="1"/>
      <c r="R344" s="1"/>
      <c r="S344" s="1"/>
    </row>
    <row r="345" spans="1:19" ht="15.6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"/>
      <c r="P345" s="1"/>
      <c r="Q345" s="1"/>
      <c r="R345" s="1"/>
      <c r="S345" s="1"/>
    </row>
    <row r="346" spans="1:19" ht="15.6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"/>
      <c r="P346" s="1"/>
      <c r="Q346" s="1"/>
      <c r="R346" s="1"/>
      <c r="S346" s="1"/>
    </row>
    <row r="347" spans="1:19" ht="15.6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"/>
      <c r="P347" s="1"/>
      <c r="Q347" s="1"/>
      <c r="R347" s="1"/>
      <c r="S347" s="1"/>
    </row>
    <row r="348" spans="1:19" ht="15.6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"/>
      <c r="P348" s="1"/>
      <c r="Q348" s="1"/>
      <c r="R348" s="1"/>
      <c r="S348" s="1"/>
    </row>
    <row r="349" spans="1:19" ht="15.6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"/>
      <c r="P349" s="1"/>
      <c r="Q349" s="1"/>
      <c r="R349" s="1"/>
      <c r="S349" s="1"/>
    </row>
    <row r="350" spans="1:19" ht="15.6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"/>
      <c r="P350" s="1"/>
      <c r="Q350" s="1"/>
      <c r="R350" s="1"/>
      <c r="S350" s="1"/>
    </row>
    <row r="351" spans="1:19" ht="15.6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"/>
      <c r="P351" s="1"/>
      <c r="Q351" s="1"/>
      <c r="R351" s="1"/>
      <c r="S351" s="1"/>
    </row>
    <row r="352" spans="1:19" ht="15.6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"/>
      <c r="P352" s="1"/>
      <c r="Q352" s="1"/>
      <c r="R352" s="1"/>
      <c r="S352" s="1"/>
    </row>
    <row r="353" spans="1:19" ht="15.6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"/>
      <c r="P353" s="1"/>
      <c r="Q353" s="1"/>
      <c r="R353" s="1"/>
      <c r="S353" s="1"/>
    </row>
    <row r="354" spans="1:19" ht="15.6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"/>
      <c r="P354" s="1"/>
      <c r="Q354" s="1"/>
      <c r="R354" s="1"/>
      <c r="S354" s="1"/>
    </row>
    <row r="355" spans="1:19" ht="15.6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"/>
      <c r="P355" s="1"/>
      <c r="Q355" s="1"/>
      <c r="R355" s="1"/>
      <c r="S355" s="1"/>
    </row>
    <row r="356" spans="1:19" ht="15.6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"/>
      <c r="P356" s="1"/>
      <c r="Q356" s="1"/>
      <c r="R356" s="1"/>
      <c r="S356" s="1"/>
    </row>
    <row r="357" spans="1:19" ht="15.6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"/>
      <c r="P357" s="1"/>
      <c r="Q357" s="1"/>
      <c r="R357" s="1"/>
      <c r="S357" s="1"/>
    </row>
    <row r="358" spans="1:19" ht="15.6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"/>
      <c r="P358" s="1"/>
      <c r="Q358" s="1"/>
      <c r="R358" s="1"/>
      <c r="S358" s="1"/>
    </row>
    <row r="359" spans="1:19" ht="15.6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"/>
      <c r="P359" s="1"/>
      <c r="Q359" s="1"/>
      <c r="R359" s="1"/>
      <c r="S359" s="1"/>
    </row>
    <row r="360" spans="1:19" ht="15.6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"/>
      <c r="P360" s="1"/>
      <c r="Q360" s="1"/>
      <c r="R360" s="1"/>
      <c r="S360" s="1"/>
    </row>
    <row r="361" spans="1:19" ht="15.6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"/>
      <c r="P361" s="1"/>
      <c r="Q361" s="1"/>
      <c r="R361" s="1"/>
      <c r="S361" s="1"/>
    </row>
    <row r="362" spans="1:19" ht="15.6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"/>
      <c r="P362" s="1"/>
      <c r="Q362" s="1"/>
      <c r="R362" s="1"/>
      <c r="S362" s="1"/>
    </row>
    <row r="363" spans="1:19" ht="15.6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"/>
      <c r="P363" s="1"/>
      <c r="Q363" s="1"/>
      <c r="R363" s="1"/>
      <c r="S363" s="1"/>
    </row>
    <row r="364" spans="1:19" ht="15.6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"/>
      <c r="P364" s="1"/>
      <c r="Q364" s="1"/>
      <c r="R364" s="1"/>
      <c r="S364" s="1"/>
    </row>
    <row r="365" spans="1:19" ht="15.6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"/>
      <c r="P365" s="1"/>
      <c r="Q365" s="1"/>
      <c r="R365" s="1"/>
      <c r="S365" s="1"/>
    </row>
    <row r="366" spans="1:19" ht="15.6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"/>
      <c r="P366" s="1"/>
      <c r="Q366" s="1"/>
      <c r="R366" s="1"/>
      <c r="S366" s="1"/>
    </row>
    <row r="367" spans="1:19" ht="15.6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"/>
      <c r="P367" s="1"/>
      <c r="Q367" s="1"/>
      <c r="R367" s="1"/>
      <c r="S367" s="1"/>
    </row>
    <row r="368" spans="1:19" ht="15.6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"/>
      <c r="P368" s="1"/>
      <c r="Q368" s="1"/>
      <c r="R368" s="1"/>
      <c r="S368" s="1"/>
    </row>
    <row r="369" spans="1:19" ht="15.6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"/>
      <c r="P369" s="1"/>
      <c r="Q369" s="1"/>
      <c r="R369" s="1"/>
      <c r="S369" s="1"/>
    </row>
    <row r="370" spans="1:19" ht="15.6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"/>
      <c r="P370" s="1"/>
      <c r="Q370" s="1"/>
      <c r="R370" s="1"/>
      <c r="S370" s="1"/>
    </row>
    <row r="371" spans="1:19" ht="15.6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"/>
      <c r="P371" s="1"/>
      <c r="Q371" s="1"/>
      <c r="R371" s="1"/>
      <c r="S371" s="1"/>
    </row>
    <row r="372" spans="1:19" ht="15.6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"/>
      <c r="P372" s="1"/>
      <c r="Q372" s="1"/>
      <c r="R372" s="1"/>
      <c r="S372" s="1"/>
    </row>
    <row r="373" spans="1:19" ht="15.6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"/>
      <c r="P373" s="1"/>
      <c r="Q373" s="1"/>
      <c r="R373" s="1"/>
      <c r="S373" s="1"/>
    </row>
    <row r="374" spans="1:19" ht="15.6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"/>
      <c r="P374" s="1"/>
      <c r="Q374" s="1"/>
      <c r="R374" s="1"/>
      <c r="S374" s="1"/>
    </row>
    <row r="375" spans="1:19" ht="15.6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"/>
      <c r="P375" s="1"/>
      <c r="Q375" s="1"/>
      <c r="R375" s="1"/>
      <c r="S375" s="1"/>
    </row>
    <row r="376" spans="1:19" ht="15.6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"/>
      <c r="P376" s="1"/>
      <c r="Q376" s="1"/>
      <c r="R376" s="1"/>
      <c r="S376" s="1"/>
    </row>
    <row r="377" spans="1:19" ht="15.6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"/>
      <c r="P377" s="1"/>
      <c r="Q377" s="1"/>
      <c r="R377" s="1"/>
      <c r="S377" s="1"/>
    </row>
    <row r="378" spans="1:19" ht="15.6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"/>
      <c r="P378" s="1"/>
      <c r="Q378" s="1"/>
      <c r="R378" s="1"/>
      <c r="S378" s="1"/>
    </row>
    <row r="379" spans="1:19" ht="15.6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"/>
      <c r="P379" s="1"/>
      <c r="Q379" s="1"/>
      <c r="R379" s="1"/>
      <c r="S379" s="1"/>
    </row>
    <row r="380" spans="1:19" ht="15.6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"/>
      <c r="P380" s="1"/>
      <c r="Q380" s="1"/>
      <c r="R380" s="1"/>
      <c r="S380" s="1"/>
    </row>
    <row r="381" spans="1:19" ht="15.6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"/>
      <c r="P381" s="1"/>
      <c r="Q381" s="1"/>
      <c r="R381" s="1"/>
      <c r="S381" s="1"/>
    </row>
    <row r="382" spans="1:19" ht="15.6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"/>
      <c r="P382" s="1"/>
      <c r="Q382" s="1"/>
      <c r="R382" s="1"/>
      <c r="S382" s="1"/>
    </row>
    <row r="383" spans="1:19" ht="15.6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"/>
      <c r="P383" s="1"/>
      <c r="Q383" s="1"/>
      <c r="R383" s="1"/>
      <c r="S383" s="1"/>
    </row>
    <row r="384" spans="1:19" ht="15.6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1"/>
      <c r="P384" s="1"/>
      <c r="Q384" s="1"/>
      <c r="R384" s="1"/>
      <c r="S384" s="1"/>
    </row>
    <row r="385" spans="1:19" ht="15.6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1"/>
      <c r="P385" s="1"/>
      <c r="Q385" s="1"/>
      <c r="R385" s="1"/>
      <c r="S385" s="1"/>
    </row>
    <row r="386" spans="1:19" ht="15.6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1"/>
      <c r="P386" s="1"/>
      <c r="Q386" s="1"/>
      <c r="R386" s="1"/>
      <c r="S386" s="1"/>
    </row>
    <row r="387" spans="1:19" ht="15.6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1"/>
      <c r="P387" s="1"/>
      <c r="Q387" s="1"/>
      <c r="R387" s="1"/>
      <c r="S387" s="1"/>
    </row>
    <row r="388" spans="1:19" ht="15.6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1"/>
      <c r="P388" s="1"/>
      <c r="Q388" s="1"/>
      <c r="R388" s="1"/>
      <c r="S388" s="1"/>
    </row>
    <row r="389" spans="1:19" ht="15.6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1"/>
      <c r="P389" s="1"/>
      <c r="Q389" s="1"/>
      <c r="R389" s="1"/>
      <c r="S389" s="1"/>
    </row>
    <row r="390" spans="1:19" ht="15.6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"/>
      <c r="P390" s="1"/>
      <c r="Q390" s="1"/>
      <c r="R390" s="1"/>
      <c r="S390" s="1"/>
    </row>
    <row r="391" spans="1:19" ht="15.6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"/>
      <c r="P391" s="1"/>
      <c r="Q391" s="1"/>
      <c r="R391" s="1"/>
      <c r="S391" s="1"/>
    </row>
    <row r="392" spans="1:19" ht="15.6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1"/>
      <c r="P392" s="1"/>
      <c r="Q392" s="1"/>
      <c r="R392" s="1"/>
      <c r="S392" s="1"/>
    </row>
    <row r="393" spans="1:19" ht="15.6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"/>
      <c r="P393" s="1"/>
      <c r="Q393" s="1"/>
      <c r="R393" s="1"/>
      <c r="S393" s="1"/>
    </row>
    <row r="394" spans="1:19" ht="15.6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"/>
      <c r="P394" s="1"/>
      <c r="Q394" s="1"/>
      <c r="R394" s="1"/>
      <c r="S394" s="1"/>
    </row>
    <row r="395" spans="1:19" ht="15.6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1"/>
      <c r="P395" s="1"/>
      <c r="Q395" s="1"/>
      <c r="R395" s="1"/>
      <c r="S395" s="1"/>
    </row>
    <row r="396" spans="1:19" ht="15.6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1"/>
      <c r="P396" s="1"/>
      <c r="Q396" s="1"/>
      <c r="R396" s="1"/>
      <c r="S396" s="1"/>
    </row>
    <row r="397" spans="1:19" ht="15.6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1"/>
      <c r="P397" s="1"/>
      <c r="Q397" s="1"/>
      <c r="R397" s="1"/>
      <c r="S397" s="1"/>
    </row>
    <row r="398" spans="1:19" ht="15.6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1"/>
      <c r="P398" s="1"/>
      <c r="Q398" s="1"/>
      <c r="R398" s="1"/>
      <c r="S398" s="1"/>
    </row>
    <row r="399" spans="1:19" ht="15.6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1"/>
      <c r="P399" s="1"/>
      <c r="Q399" s="1"/>
      <c r="R399" s="1"/>
      <c r="S399" s="1"/>
    </row>
    <row r="400" spans="1:19" ht="15.6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1"/>
      <c r="P400" s="1"/>
      <c r="Q400" s="1"/>
      <c r="R400" s="1"/>
      <c r="S400" s="1"/>
    </row>
    <row r="401" spans="1:19" ht="15.6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1"/>
      <c r="P401" s="1"/>
      <c r="Q401" s="1"/>
      <c r="R401" s="1"/>
      <c r="S401" s="1"/>
    </row>
    <row r="402" spans="1:19" ht="15.6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1"/>
      <c r="P402" s="1"/>
      <c r="Q402" s="1"/>
      <c r="R402" s="1"/>
      <c r="S402" s="1"/>
    </row>
    <row r="403" spans="1:19" ht="15.6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1"/>
      <c r="P403" s="1"/>
      <c r="Q403" s="1"/>
      <c r="R403" s="1"/>
      <c r="S403" s="1"/>
    </row>
    <row r="404" spans="1:19" ht="15.6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1"/>
      <c r="P404" s="1"/>
      <c r="Q404" s="1"/>
      <c r="R404" s="1"/>
      <c r="S404" s="1"/>
    </row>
    <row r="405" spans="1:19" ht="15.6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1"/>
      <c r="P405" s="1"/>
      <c r="Q405" s="1"/>
      <c r="R405" s="1"/>
      <c r="S405" s="1"/>
    </row>
    <row r="406" spans="1:19" ht="15.6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1"/>
      <c r="P406" s="1"/>
      <c r="Q406" s="1"/>
      <c r="R406" s="1"/>
      <c r="S406" s="1"/>
    </row>
    <row r="407" spans="1:19" ht="15.6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1"/>
      <c r="P407" s="1"/>
      <c r="Q407" s="1"/>
      <c r="R407" s="1"/>
      <c r="S407" s="1"/>
    </row>
    <row r="408" spans="1:19" ht="15.6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1"/>
      <c r="P408" s="1"/>
      <c r="Q408" s="1"/>
      <c r="R408" s="1"/>
      <c r="S408" s="1"/>
    </row>
    <row r="409" spans="1:19" ht="15.6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1"/>
      <c r="P409" s="1"/>
      <c r="Q409" s="1"/>
      <c r="R409" s="1"/>
      <c r="S409" s="1"/>
    </row>
    <row r="410" spans="1:19" ht="15.6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1"/>
      <c r="P410" s="1"/>
      <c r="Q410" s="1"/>
      <c r="R410" s="1"/>
      <c r="S410" s="1"/>
    </row>
    <row r="411" spans="1:19" ht="15.6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1"/>
      <c r="P411" s="1"/>
      <c r="Q411" s="1"/>
      <c r="R411" s="1"/>
      <c r="S411" s="1"/>
    </row>
    <row r="412" spans="1:19" ht="15.6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1"/>
      <c r="P412" s="1"/>
      <c r="Q412" s="1"/>
      <c r="R412" s="1"/>
      <c r="S412" s="1"/>
    </row>
    <row r="413" spans="1:19" ht="15.6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1"/>
      <c r="P413" s="1"/>
      <c r="Q413" s="1"/>
      <c r="R413" s="1"/>
      <c r="S413" s="1"/>
    </row>
    <row r="414" spans="1:19" ht="15.6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1"/>
      <c r="P414" s="1"/>
      <c r="Q414" s="1"/>
      <c r="R414" s="1"/>
      <c r="S414" s="1"/>
    </row>
    <row r="415" spans="1:19" ht="15.6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1"/>
      <c r="P415" s="1"/>
      <c r="Q415" s="1"/>
      <c r="R415" s="1"/>
      <c r="S415" s="1"/>
    </row>
    <row r="416" spans="1:19" ht="15.6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1"/>
      <c r="P416" s="1"/>
      <c r="Q416" s="1"/>
      <c r="R416" s="1"/>
      <c r="S416" s="1"/>
    </row>
    <row r="417" spans="1:19" ht="15.6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1"/>
      <c r="P417" s="1"/>
      <c r="Q417" s="1"/>
      <c r="R417" s="1"/>
      <c r="S417" s="1"/>
    </row>
    <row r="418" spans="1:19" ht="15.6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1"/>
      <c r="P418" s="1"/>
      <c r="Q418" s="1"/>
      <c r="R418" s="1"/>
      <c r="S418" s="1"/>
    </row>
    <row r="419" spans="1:19" ht="15.6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1"/>
      <c r="P419" s="1"/>
      <c r="Q419" s="1"/>
      <c r="R419" s="1"/>
      <c r="S419" s="1"/>
    </row>
    <row r="420" spans="1:19" ht="15.6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1"/>
      <c r="P420" s="1"/>
      <c r="Q420" s="1"/>
      <c r="R420" s="1"/>
      <c r="S420" s="1"/>
    </row>
    <row r="421" spans="1:19" ht="15.6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1"/>
      <c r="P421" s="1"/>
      <c r="Q421" s="1"/>
      <c r="R421" s="1"/>
      <c r="S421" s="1"/>
    </row>
    <row r="422" spans="1:19" ht="15.6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1"/>
      <c r="P422" s="1"/>
      <c r="Q422" s="1"/>
      <c r="R422" s="1"/>
      <c r="S422" s="1"/>
    </row>
    <row r="423" spans="1:19" ht="15.6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1"/>
      <c r="P423" s="1"/>
      <c r="Q423" s="1"/>
      <c r="R423" s="1"/>
      <c r="S423" s="1"/>
    </row>
    <row r="424" spans="1:19" ht="15.6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1"/>
      <c r="P424" s="1"/>
      <c r="Q424" s="1"/>
      <c r="R424" s="1"/>
      <c r="S424" s="1"/>
    </row>
    <row r="425" spans="1:19" ht="15.6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1"/>
      <c r="P425" s="1"/>
      <c r="Q425" s="1"/>
      <c r="R425" s="1"/>
      <c r="S425" s="1"/>
    </row>
    <row r="426" spans="1:19" ht="15.6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1"/>
      <c r="P426" s="1"/>
      <c r="Q426" s="1"/>
      <c r="R426" s="1"/>
      <c r="S426" s="1"/>
    </row>
    <row r="427" spans="1:19" ht="15.6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1"/>
      <c r="P427" s="1"/>
      <c r="Q427" s="1"/>
      <c r="R427" s="1"/>
      <c r="S427" s="1"/>
    </row>
    <row r="428" spans="1:19" ht="15.6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1"/>
      <c r="P428" s="1"/>
      <c r="Q428" s="1"/>
      <c r="R428" s="1"/>
      <c r="S428" s="1"/>
    </row>
    <row r="429" spans="1:19" ht="15.6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1"/>
      <c r="P429" s="1"/>
      <c r="Q429" s="1"/>
      <c r="R429" s="1"/>
      <c r="S429" s="1"/>
    </row>
    <row r="430" spans="1:19" ht="15.6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1"/>
      <c r="P430" s="1"/>
      <c r="Q430" s="1"/>
      <c r="R430" s="1"/>
      <c r="S430" s="1"/>
    </row>
    <row r="431" spans="1:19" ht="15.6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1"/>
      <c r="P431" s="1"/>
      <c r="Q431" s="1"/>
      <c r="R431" s="1"/>
      <c r="S431" s="1"/>
    </row>
    <row r="432" spans="1:19" ht="15.6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1"/>
      <c r="P432" s="1"/>
      <c r="Q432" s="1"/>
      <c r="R432" s="1"/>
      <c r="S432" s="1"/>
    </row>
    <row r="433" spans="1:19" ht="15.6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1"/>
      <c r="P433" s="1"/>
      <c r="Q433" s="1"/>
      <c r="R433" s="1"/>
      <c r="S433" s="1"/>
    </row>
    <row r="434" spans="1:19" ht="15.6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1"/>
      <c r="P434" s="1"/>
      <c r="Q434" s="1"/>
      <c r="R434" s="1"/>
      <c r="S434" s="1"/>
    </row>
    <row r="435" spans="1:19" ht="15.6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1"/>
      <c r="P435" s="1"/>
      <c r="Q435" s="1"/>
      <c r="R435" s="1"/>
      <c r="S435" s="1"/>
    </row>
    <row r="436" spans="1:19" ht="15.6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1"/>
      <c r="P436" s="1"/>
      <c r="Q436" s="1"/>
      <c r="R436" s="1"/>
      <c r="S436" s="1"/>
    </row>
    <row r="437" spans="1:19" ht="15.6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1"/>
      <c r="P437" s="1"/>
      <c r="Q437" s="1"/>
      <c r="R437" s="1"/>
      <c r="S437" s="1"/>
    </row>
    <row r="438" spans="1:19" ht="15.6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1"/>
      <c r="P438" s="1"/>
      <c r="Q438" s="1"/>
      <c r="R438" s="1"/>
      <c r="S438" s="1"/>
    </row>
    <row r="439" spans="1:19" ht="15.6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1"/>
      <c r="P439" s="1"/>
      <c r="Q439" s="1"/>
      <c r="R439" s="1"/>
      <c r="S439" s="1"/>
    </row>
    <row r="440" spans="1:19" ht="15.6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1"/>
      <c r="P440" s="1"/>
      <c r="Q440" s="1"/>
      <c r="R440" s="1"/>
      <c r="S440" s="1"/>
    </row>
    <row r="441" spans="1:19" ht="15.6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1"/>
      <c r="P441" s="1"/>
      <c r="Q441" s="1"/>
      <c r="R441" s="1"/>
      <c r="S441" s="1"/>
    </row>
    <row r="442" spans="1:19" ht="15.6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1"/>
      <c r="P442" s="1"/>
      <c r="Q442" s="1"/>
      <c r="R442" s="1"/>
      <c r="S442" s="1"/>
    </row>
    <row r="443" spans="1:19" ht="15.6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1"/>
      <c r="P443" s="1"/>
      <c r="Q443" s="1"/>
      <c r="R443" s="1"/>
      <c r="S443" s="1"/>
    </row>
    <row r="444" spans="1:19" ht="15.6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1"/>
      <c r="P444" s="1"/>
      <c r="Q444" s="1"/>
      <c r="R444" s="1"/>
      <c r="S444" s="1"/>
    </row>
    <row r="445" spans="1:19" ht="15.6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1"/>
      <c r="P445" s="1"/>
      <c r="Q445" s="1"/>
      <c r="R445" s="1"/>
      <c r="S445" s="1"/>
    </row>
    <row r="446" spans="1:19" ht="15.6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1"/>
      <c r="P446" s="1"/>
      <c r="Q446" s="1"/>
      <c r="R446" s="1"/>
      <c r="S446" s="1"/>
    </row>
    <row r="447" spans="1:19" ht="15.6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1"/>
      <c r="P447" s="1"/>
      <c r="Q447" s="1"/>
      <c r="R447" s="1"/>
      <c r="S447" s="1"/>
    </row>
    <row r="448" spans="1:19" ht="15.6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1"/>
      <c r="P448" s="1"/>
      <c r="Q448" s="1"/>
      <c r="R448" s="1"/>
      <c r="S448" s="1"/>
    </row>
    <row r="449" spans="1:19" ht="15.6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1"/>
      <c r="P449" s="1"/>
      <c r="Q449" s="1"/>
      <c r="R449" s="1"/>
      <c r="S449" s="1"/>
    </row>
    <row r="450" spans="1:19" ht="15.6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1"/>
      <c r="P450" s="1"/>
      <c r="Q450" s="1"/>
      <c r="R450" s="1"/>
      <c r="S450" s="1"/>
    </row>
    <row r="451" spans="1:19" ht="15.6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1"/>
      <c r="P451" s="1"/>
      <c r="Q451" s="1"/>
      <c r="R451" s="1"/>
      <c r="S451" s="1"/>
    </row>
    <row r="452" spans="1:19" ht="15.6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1"/>
      <c r="P452" s="1"/>
      <c r="Q452" s="1"/>
      <c r="R452" s="1"/>
      <c r="S452" s="1"/>
    </row>
    <row r="453" spans="1:19" ht="15.6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1"/>
      <c r="P453" s="1"/>
      <c r="Q453" s="1"/>
      <c r="R453" s="1"/>
      <c r="S453" s="1"/>
    </row>
    <row r="454" spans="1:19" ht="15.6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1"/>
      <c r="P454" s="1"/>
      <c r="Q454" s="1"/>
      <c r="R454" s="1"/>
      <c r="S454" s="1"/>
    </row>
    <row r="455" spans="1:19" ht="15.6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1"/>
      <c r="P455" s="1"/>
      <c r="Q455" s="1"/>
      <c r="R455" s="1"/>
      <c r="S455" s="1"/>
    </row>
    <row r="456" spans="1:19" ht="15.6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1"/>
      <c r="P456" s="1"/>
      <c r="Q456" s="1"/>
      <c r="R456" s="1"/>
      <c r="S456" s="1"/>
    </row>
    <row r="457" spans="1:19" ht="15.6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1"/>
      <c r="P457" s="1"/>
      <c r="Q457" s="1"/>
      <c r="R457" s="1"/>
      <c r="S457" s="1"/>
    </row>
    <row r="458" spans="1:19" ht="15.6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1"/>
      <c r="P458" s="1"/>
      <c r="Q458" s="1"/>
      <c r="R458" s="1"/>
      <c r="S458" s="1"/>
    </row>
    <row r="459" spans="1:19" ht="15.6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1"/>
      <c r="P459" s="1"/>
      <c r="Q459" s="1"/>
      <c r="R459" s="1"/>
      <c r="S459" s="1"/>
    </row>
    <row r="460" spans="1:19" ht="15.6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1"/>
      <c r="P460" s="1"/>
      <c r="Q460" s="1"/>
      <c r="R460" s="1"/>
      <c r="S460" s="1"/>
    </row>
    <row r="461" spans="1:19" ht="15.6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1"/>
      <c r="P461" s="1"/>
      <c r="Q461" s="1"/>
      <c r="R461" s="1"/>
      <c r="S461" s="1"/>
    </row>
    <row r="462" spans="1:19" ht="15.6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1"/>
      <c r="P462" s="1"/>
      <c r="Q462" s="1"/>
      <c r="R462" s="1"/>
      <c r="S462" s="1"/>
    </row>
    <row r="463" spans="1:19" ht="15.6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"/>
      <c r="P463" s="1"/>
      <c r="Q463" s="1"/>
      <c r="R463" s="1"/>
      <c r="S463" s="1"/>
    </row>
    <row r="464" spans="1:19" ht="15.6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"/>
      <c r="P464" s="1"/>
      <c r="Q464" s="1"/>
      <c r="R464" s="1"/>
      <c r="S464" s="1"/>
    </row>
    <row r="465" spans="1:19" ht="15.6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"/>
      <c r="P465" s="1"/>
      <c r="Q465" s="1"/>
      <c r="R465" s="1"/>
      <c r="S465" s="1"/>
    </row>
    <row r="466" spans="1:19" ht="15.6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1"/>
      <c r="P466" s="1"/>
      <c r="Q466" s="1"/>
      <c r="R466" s="1"/>
      <c r="S466" s="1"/>
    </row>
    <row r="467" spans="1:19" ht="15.6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"/>
      <c r="P467" s="1"/>
      <c r="Q467" s="1"/>
      <c r="R467" s="1"/>
      <c r="S467" s="1"/>
    </row>
    <row r="468" spans="1:19" ht="15.6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"/>
      <c r="P468" s="1"/>
      <c r="Q468" s="1"/>
      <c r="R468" s="1"/>
      <c r="S468" s="1"/>
    </row>
    <row r="469" spans="1:19" ht="15.6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"/>
      <c r="P469" s="1"/>
      <c r="Q469" s="1"/>
      <c r="R469" s="1"/>
      <c r="S469" s="1"/>
    </row>
    <row r="470" spans="1:19" ht="15.6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"/>
      <c r="P470" s="1"/>
      <c r="Q470" s="1"/>
      <c r="R470" s="1"/>
      <c r="S470" s="1"/>
    </row>
    <row r="471" spans="1:19" ht="15.6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"/>
      <c r="P471" s="1"/>
      <c r="Q471" s="1"/>
      <c r="R471" s="1"/>
      <c r="S471" s="1"/>
    </row>
    <row r="472" spans="1:19" ht="15.6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"/>
      <c r="P472" s="1"/>
      <c r="Q472" s="1"/>
      <c r="R472" s="1"/>
      <c r="S472" s="1"/>
    </row>
    <row r="473" spans="1:19" ht="15.6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"/>
      <c r="P473" s="1"/>
      <c r="Q473" s="1"/>
      <c r="R473" s="1"/>
      <c r="S473" s="1"/>
    </row>
    <row r="474" spans="1:19" ht="15.6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1"/>
      <c r="P474" s="1"/>
      <c r="Q474" s="1"/>
      <c r="R474" s="1"/>
      <c r="S474" s="1"/>
    </row>
    <row r="475" spans="1:19" ht="15.6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1"/>
      <c r="P475" s="1"/>
      <c r="Q475" s="1"/>
      <c r="R475" s="1"/>
      <c r="S475" s="1"/>
    </row>
    <row r="476" spans="1:19" ht="15.6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1"/>
      <c r="P476" s="1"/>
      <c r="Q476" s="1"/>
      <c r="R476" s="1"/>
      <c r="S476" s="1"/>
    </row>
    <row r="477" spans="1:19" ht="15.6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"/>
      <c r="P477" s="1"/>
      <c r="Q477" s="1"/>
      <c r="R477" s="1"/>
      <c r="S477" s="1"/>
    </row>
    <row r="478" spans="1:19" ht="15.6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"/>
      <c r="P478" s="1"/>
      <c r="Q478" s="1"/>
      <c r="R478" s="1"/>
      <c r="S478" s="1"/>
    </row>
    <row r="479" spans="1:19" ht="15.6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"/>
      <c r="P479" s="1"/>
      <c r="Q479" s="1"/>
      <c r="R479" s="1"/>
      <c r="S479" s="1"/>
    </row>
    <row r="480" spans="1:19" ht="15.6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1"/>
      <c r="P480" s="1"/>
      <c r="Q480" s="1"/>
      <c r="R480" s="1"/>
      <c r="S480" s="1"/>
    </row>
    <row r="481" spans="1:19" ht="15.6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1"/>
      <c r="P481" s="1"/>
      <c r="Q481" s="1"/>
      <c r="R481" s="1"/>
      <c r="S481" s="1"/>
    </row>
    <row r="482" spans="1:19" ht="15.6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1"/>
      <c r="P482" s="1"/>
      <c r="Q482" s="1"/>
      <c r="R482" s="1"/>
      <c r="S482" s="1"/>
    </row>
    <row r="483" spans="1:19" ht="15.6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1"/>
      <c r="P483" s="1"/>
      <c r="Q483" s="1"/>
      <c r="R483" s="1"/>
      <c r="S483" s="1"/>
    </row>
    <row r="484" spans="1:19" ht="15.6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1"/>
      <c r="P484" s="1"/>
      <c r="Q484" s="1"/>
      <c r="R484" s="1"/>
      <c r="S484" s="1"/>
    </row>
    <row r="485" spans="1:19" ht="15.6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1"/>
      <c r="P485" s="1"/>
      <c r="Q485" s="1"/>
      <c r="R485" s="1"/>
      <c r="S485" s="1"/>
    </row>
    <row r="486" spans="1:19" ht="15.6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1"/>
      <c r="P486" s="1"/>
      <c r="Q486" s="1"/>
      <c r="R486" s="1"/>
      <c r="S486" s="1"/>
    </row>
    <row r="487" spans="1:19" ht="15.6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1"/>
      <c r="P487" s="1"/>
      <c r="Q487" s="1"/>
      <c r="R487" s="1"/>
      <c r="S487" s="1"/>
    </row>
    <row r="488" spans="1:19" ht="15.6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"/>
      <c r="P488" s="1"/>
      <c r="Q488" s="1"/>
      <c r="R488" s="1"/>
      <c r="S488" s="1"/>
    </row>
    <row r="489" spans="1:19" ht="15.6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"/>
      <c r="P489" s="1"/>
      <c r="Q489" s="1"/>
      <c r="R489" s="1"/>
      <c r="S489" s="1"/>
    </row>
    <row r="490" spans="1:19" ht="15.6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1"/>
      <c r="P490" s="1"/>
      <c r="Q490" s="1"/>
      <c r="R490" s="1"/>
      <c r="S490" s="1"/>
    </row>
    <row r="491" spans="1:19" ht="15.6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"/>
      <c r="P491" s="1"/>
      <c r="Q491" s="1"/>
      <c r="R491" s="1"/>
      <c r="S491" s="1"/>
    </row>
    <row r="492" spans="1:19" ht="15.6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"/>
      <c r="P492" s="1"/>
      <c r="Q492" s="1"/>
      <c r="R492" s="1"/>
      <c r="S492" s="1"/>
    </row>
    <row r="493" spans="1:19" ht="15.6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"/>
      <c r="P493" s="1"/>
      <c r="Q493" s="1"/>
      <c r="R493" s="1"/>
      <c r="S493" s="1"/>
    </row>
    <row r="494" spans="1:19" ht="15.6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1"/>
      <c r="P494" s="1"/>
      <c r="Q494" s="1"/>
      <c r="R494" s="1"/>
      <c r="S494" s="1"/>
    </row>
    <row r="495" spans="1:19" ht="15.6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1"/>
      <c r="P495" s="1"/>
      <c r="Q495" s="1"/>
      <c r="R495" s="1"/>
      <c r="S495" s="1"/>
    </row>
    <row r="496" spans="1:19" ht="15.6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1"/>
      <c r="P496" s="1"/>
      <c r="Q496" s="1"/>
      <c r="R496" s="1"/>
      <c r="S496" s="1"/>
    </row>
    <row r="497" spans="1:19" ht="15.6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1"/>
      <c r="P497" s="1"/>
      <c r="Q497" s="1"/>
      <c r="R497" s="1"/>
      <c r="S497" s="1"/>
    </row>
    <row r="498" spans="1:19" ht="15.6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1"/>
      <c r="P498" s="1"/>
      <c r="Q498" s="1"/>
      <c r="R498" s="1"/>
      <c r="S498" s="1"/>
    </row>
    <row r="499" spans="1:19" ht="15.6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1"/>
      <c r="P499" s="1"/>
      <c r="Q499" s="1"/>
      <c r="R499" s="1"/>
      <c r="S499" s="1"/>
    </row>
    <row r="500" spans="1:19" ht="15.6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1"/>
      <c r="P500" s="1"/>
      <c r="Q500" s="1"/>
      <c r="R500" s="1"/>
      <c r="S500" s="1"/>
    </row>
    <row r="501" spans="1:19" ht="15.6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1"/>
      <c r="P501" s="1"/>
      <c r="Q501" s="1"/>
      <c r="R501" s="1"/>
      <c r="S501" s="1"/>
    </row>
    <row r="502" spans="1:19" ht="15.6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1"/>
      <c r="P502" s="1"/>
      <c r="Q502" s="1"/>
      <c r="R502" s="1"/>
      <c r="S502" s="1"/>
    </row>
    <row r="503" spans="1:19" ht="15.6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"/>
      <c r="P503" s="1"/>
      <c r="Q503" s="1"/>
      <c r="R503" s="1"/>
      <c r="S503" s="1"/>
    </row>
    <row r="504" spans="1:19" ht="15.6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1"/>
      <c r="P504" s="1"/>
      <c r="Q504" s="1"/>
      <c r="R504" s="1"/>
      <c r="S504" s="1"/>
    </row>
    <row r="505" spans="1:19" ht="15.6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1"/>
      <c r="P505" s="1"/>
      <c r="Q505" s="1"/>
      <c r="R505" s="1"/>
      <c r="S505" s="1"/>
    </row>
    <row r="506" spans="1:19" ht="15.6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1"/>
      <c r="P506" s="1"/>
      <c r="Q506" s="1"/>
      <c r="R506" s="1"/>
      <c r="S506" s="1"/>
    </row>
    <row r="507" spans="1:19" ht="15.6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1"/>
      <c r="P507" s="1"/>
      <c r="Q507" s="1"/>
      <c r="R507" s="1"/>
      <c r="S507" s="1"/>
    </row>
    <row r="508" spans="1:19" ht="15.6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1"/>
      <c r="P508" s="1"/>
      <c r="Q508" s="1"/>
      <c r="R508" s="1"/>
      <c r="S508" s="1"/>
    </row>
    <row r="509" spans="1:19" ht="15.6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1"/>
      <c r="P509" s="1"/>
      <c r="Q509" s="1"/>
      <c r="R509" s="1"/>
      <c r="S509" s="1"/>
    </row>
    <row r="510" spans="1:19" ht="15.6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1"/>
      <c r="P510" s="1"/>
      <c r="Q510" s="1"/>
      <c r="R510" s="1"/>
      <c r="S510" s="1"/>
    </row>
    <row r="511" spans="1:19" ht="15.6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1"/>
      <c r="P511" s="1"/>
      <c r="Q511" s="1"/>
      <c r="R511" s="1"/>
      <c r="S511" s="1"/>
    </row>
    <row r="512" spans="1:19" ht="15.6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1"/>
      <c r="P512" s="1"/>
      <c r="Q512" s="1"/>
      <c r="R512" s="1"/>
      <c r="S512" s="1"/>
    </row>
    <row r="513" spans="1:19" ht="15.6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1"/>
      <c r="P513" s="1"/>
      <c r="Q513" s="1"/>
      <c r="R513" s="1"/>
      <c r="S513" s="1"/>
    </row>
    <row r="514" spans="1:19" ht="15.6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1"/>
      <c r="P514" s="1"/>
      <c r="Q514" s="1"/>
      <c r="R514" s="1"/>
      <c r="S514" s="1"/>
    </row>
    <row r="515" spans="1:19" ht="15.6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1"/>
      <c r="P515" s="1"/>
      <c r="Q515" s="1"/>
      <c r="R515" s="1"/>
      <c r="S515" s="1"/>
    </row>
    <row r="516" spans="1:19" ht="15.6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1"/>
      <c r="P516" s="1"/>
      <c r="Q516" s="1"/>
      <c r="R516" s="1"/>
      <c r="S516" s="1"/>
    </row>
    <row r="517" spans="1:19" ht="15.6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1"/>
      <c r="P517" s="1"/>
      <c r="Q517" s="1"/>
      <c r="R517" s="1"/>
      <c r="S517" s="1"/>
    </row>
    <row r="518" spans="1:19" ht="15.6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1"/>
      <c r="P518" s="1"/>
      <c r="Q518" s="1"/>
      <c r="R518" s="1"/>
      <c r="S518" s="1"/>
    </row>
    <row r="519" spans="1:19" ht="15.6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1"/>
      <c r="P519" s="1"/>
      <c r="Q519" s="1"/>
      <c r="R519" s="1"/>
      <c r="S519" s="1"/>
    </row>
    <row r="520" spans="1:19" ht="15.6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1"/>
      <c r="P520" s="1"/>
      <c r="Q520" s="1"/>
      <c r="R520" s="1"/>
      <c r="S520" s="1"/>
    </row>
    <row r="521" spans="1:19" ht="15.6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1"/>
      <c r="P521" s="1"/>
      <c r="Q521" s="1"/>
      <c r="R521" s="1"/>
      <c r="S521" s="1"/>
    </row>
    <row r="522" spans="1:19" ht="15.6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1"/>
      <c r="P522" s="1"/>
      <c r="Q522" s="1"/>
      <c r="R522" s="1"/>
      <c r="S522" s="1"/>
    </row>
    <row r="523" spans="1:19" ht="15.6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1"/>
      <c r="P523" s="1"/>
      <c r="Q523" s="1"/>
      <c r="R523" s="1"/>
      <c r="S523" s="1"/>
    </row>
    <row r="524" spans="1:19" ht="15.6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1"/>
      <c r="P524" s="1"/>
      <c r="Q524" s="1"/>
      <c r="R524" s="1"/>
      <c r="S524" s="1"/>
    </row>
    <row r="525" spans="1:19" ht="15.6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1"/>
      <c r="P525" s="1"/>
      <c r="Q525" s="1"/>
      <c r="R525" s="1"/>
      <c r="S525" s="1"/>
    </row>
    <row r="526" spans="1:19" ht="15.6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1"/>
      <c r="P526" s="1"/>
      <c r="Q526" s="1"/>
      <c r="R526" s="1"/>
      <c r="S526" s="1"/>
    </row>
    <row r="527" spans="1:19" ht="15.6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1"/>
      <c r="P527" s="1"/>
      <c r="Q527" s="1"/>
      <c r="R527" s="1"/>
      <c r="S527" s="1"/>
    </row>
    <row r="528" spans="1:19" ht="15.6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1"/>
      <c r="P528" s="1"/>
      <c r="Q528" s="1"/>
      <c r="R528" s="1"/>
      <c r="S528" s="1"/>
    </row>
    <row r="529" spans="1:19" ht="15.6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1"/>
      <c r="P529" s="1"/>
      <c r="Q529" s="1"/>
      <c r="R529" s="1"/>
      <c r="S529" s="1"/>
    </row>
    <row r="530" spans="1:19" ht="15.6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1"/>
      <c r="P530" s="1"/>
      <c r="Q530" s="1"/>
      <c r="R530" s="1"/>
      <c r="S530" s="1"/>
    </row>
    <row r="531" spans="1:19" ht="15.6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6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6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6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6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6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6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6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6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6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6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6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6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6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6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6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6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6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6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6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6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6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6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6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6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6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6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6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6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6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6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6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6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6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6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6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6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6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6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6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6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6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6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6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6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6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6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6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6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6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6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6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6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6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6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6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6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6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6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6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6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6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6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6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6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6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6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6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6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6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6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6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6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6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6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6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6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6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6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6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6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6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6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6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6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6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6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6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6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6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6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6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6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6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6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6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6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6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6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6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6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6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6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6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6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6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6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6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6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6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6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6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6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6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6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6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6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6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6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6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6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6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6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6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6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6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6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6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6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6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6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6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6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6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6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6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6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6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6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6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6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6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6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6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6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6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6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6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6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6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6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6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.6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6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.6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.6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.6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.6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.6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.6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.6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.6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.6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.6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.6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.6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.6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.6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.6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.6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.6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.6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.6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.6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.6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.6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.6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.6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.6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.6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.6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.6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.6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.6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.6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.6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.6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.6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.6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.6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.6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.6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.6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.6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.6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.6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.6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.6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.6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.6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.6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.6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.6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.6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.6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.6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.6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.6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.6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.6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.6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.6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.6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.6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.6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.6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.6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.6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.6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.6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.6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.6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.6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.6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.6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.6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.6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.6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.6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.6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.6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.6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.6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.6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.6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.6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.6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.6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.6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.6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.6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.6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.6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.6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.6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.6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.6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.6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.6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.6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.6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.6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.6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.6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.6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.6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.6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.6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.6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.6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.6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.6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.6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.6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.6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.6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.6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.6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.6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.6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.6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.6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.6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.6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.6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.6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.6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.6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.6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.6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.6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.6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.6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.6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.6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.6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.6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.6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.6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.6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.6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.6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.6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.6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.6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.6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.6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.6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.6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.6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.6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.6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.6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.6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.6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.6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.6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.6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.6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.6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.6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.6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.6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.6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.6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.6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.6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.6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.6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.6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.6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.6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.6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.6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.6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.6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.6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.6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.6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.6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.6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.6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.6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.6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.6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.6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.6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.6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.6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.6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.6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.6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.6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.6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.6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.6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.6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.6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.6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.6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.6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.6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.6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.6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.6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.6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.6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.6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.6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.6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.6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.6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.6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.6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.6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.6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.6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.6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.6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.6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.6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.6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.6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.6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.6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.6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.6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.6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.6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.6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.6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.6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.6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.6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.6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.6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.6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.6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.6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.6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.6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.6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.6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.6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.6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.6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.6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.6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.6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.6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.6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.6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.6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.6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.6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.6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.6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.6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.6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.6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.6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.6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.6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.6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.6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.6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.6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.6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.6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.6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.6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.6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.6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.6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.6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.6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.6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.6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.6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.6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.6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.6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.6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.6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.6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.6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.6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.6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.6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.6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.6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.6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.6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.6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.6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.6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.6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.6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.6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.6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.6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.6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.6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.6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.6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.6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.6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.6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.6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.6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.6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.6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.6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.6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.6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.6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.6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.6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.6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.6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5.6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.6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5.6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.6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.6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.6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5.6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.6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5.6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5.6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5.6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5.6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5.6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5.6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5.6" x14ac:dyDescent="0.3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5.6" x14ac:dyDescent="0.3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5.6" x14ac:dyDescent="0.3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5.6" x14ac:dyDescent="0.3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5.6" x14ac:dyDescent="0.3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5.6" x14ac:dyDescent="0.3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5.6" x14ac:dyDescent="0.3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5.6" x14ac:dyDescent="0.3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5.6" x14ac:dyDescent="0.3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5.6" x14ac:dyDescent="0.3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5.6" x14ac:dyDescent="0.3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5.6" x14ac:dyDescent="0.3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5.6" x14ac:dyDescent="0.3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5.6" x14ac:dyDescent="0.3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5.6" x14ac:dyDescent="0.3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5.6" x14ac:dyDescent="0.3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5.6" x14ac:dyDescent="0.3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5.6" x14ac:dyDescent="0.3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5.6" x14ac:dyDescent="0.3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5.6" x14ac:dyDescent="0.3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5.6" x14ac:dyDescent="0.3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5.6" x14ac:dyDescent="0.3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5.6" x14ac:dyDescent="0.3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5.6" x14ac:dyDescent="0.3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5.6" x14ac:dyDescent="0.3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5.6" x14ac:dyDescent="0.3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5.6" x14ac:dyDescent="0.3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5.6" x14ac:dyDescent="0.3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5.6" x14ac:dyDescent="0.3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5.6" x14ac:dyDescent="0.3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5.6" x14ac:dyDescent="0.3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5.6" x14ac:dyDescent="0.3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5.6" x14ac:dyDescent="0.3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5.6" x14ac:dyDescent="0.3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5.6" x14ac:dyDescent="0.3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5.6" x14ac:dyDescent="0.3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5.6" x14ac:dyDescent="0.3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5.6" x14ac:dyDescent="0.3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5.6" x14ac:dyDescent="0.3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5.6" x14ac:dyDescent="0.3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5.6" x14ac:dyDescent="0.3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5.6" x14ac:dyDescent="0.3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5.6" x14ac:dyDescent="0.3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5.6" x14ac:dyDescent="0.3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5.6" x14ac:dyDescent="0.3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5.6" x14ac:dyDescent="0.3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5.6" x14ac:dyDescent="0.3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5.6" x14ac:dyDescent="0.3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5.6" x14ac:dyDescent="0.3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5.6" x14ac:dyDescent="0.3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5.6" x14ac:dyDescent="0.3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5.6" x14ac:dyDescent="0.3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5.6" x14ac:dyDescent="0.3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5.6" x14ac:dyDescent="0.3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5.6" x14ac:dyDescent="0.3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5.6" x14ac:dyDescent="0.3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5.6" x14ac:dyDescent="0.3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5.6" x14ac:dyDescent="0.3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5.6" x14ac:dyDescent="0.3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5.6" x14ac:dyDescent="0.3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5.6" x14ac:dyDescent="0.3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5.6" x14ac:dyDescent="0.3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5.6" x14ac:dyDescent="0.3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5.6" x14ac:dyDescent="0.3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5.6" x14ac:dyDescent="0.3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5.6" x14ac:dyDescent="0.3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5.6" x14ac:dyDescent="0.3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5.6" x14ac:dyDescent="0.3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5.6" x14ac:dyDescent="0.3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5.6" x14ac:dyDescent="0.3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5.6" x14ac:dyDescent="0.3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5.6" x14ac:dyDescent="0.3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5.6" x14ac:dyDescent="0.3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5.6" x14ac:dyDescent="0.3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5.6" x14ac:dyDescent="0.3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5.6" x14ac:dyDescent="0.3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5.6" x14ac:dyDescent="0.3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5.6" x14ac:dyDescent="0.3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5.6" x14ac:dyDescent="0.3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5.6" x14ac:dyDescent="0.3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5.6" x14ac:dyDescent="0.3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5.6" x14ac:dyDescent="0.3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5.6" x14ac:dyDescent="0.3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5.6" x14ac:dyDescent="0.3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5.6" x14ac:dyDescent="0.3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5.6" x14ac:dyDescent="0.3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5.6" x14ac:dyDescent="0.3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5.6" x14ac:dyDescent="0.3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5.6" x14ac:dyDescent="0.3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5.6" x14ac:dyDescent="0.3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5.6" x14ac:dyDescent="0.3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5.6" x14ac:dyDescent="0.3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5.6" x14ac:dyDescent="0.3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5.6" x14ac:dyDescent="0.3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5.6" x14ac:dyDescent="0.3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5.6" x14ac:dyDescent="0.3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5.6" x14ac:dyDescent="0.3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5.6" x14ac:dyDescent="0.3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5.6" x14ac:dyDescent="0.3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5.6" x14ac:dyDescent="0.3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5.6" x14ac:dyDescent="0.3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5.6" x14ac:dyDescent="0.3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5.6" x14ac:dyDescent="0.3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5.6" x14ac:dyDescent="0.3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5.6" x14ac:dyDescent="0.3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5.6" x14ac:dyDescent="0.3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5.6" x14ac:dyDescent="0.3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5.6" x14ac:dyDescent="0.3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5.6" x14ac:dyDescent="0.3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5.6" x14ac:dyDescent="0.3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5.6" x14ac:dyDescent="0.3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5.6" x14ac:dyDescent="0.3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5.6" x14ac:dyDescent="0.3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5.6" x14ac:dyDescent="0.3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5.6" x14ac:dyDescent="0.3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5.6" x14ac:dyDescent="0.3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5.6" x14ac:dyDescent="0.3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5.6" x14ac:dyDescent="0.3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5.6" x14ac:dyDescent="0.3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5.6" x14ac:dyDescent="0.3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5.6" x14ac:dyDescent="0.3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5.6" x14ac:dyDescent="0.3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5.6" x14ac:dyDescent="0.3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5.6" x14ac:dyDescent="0.3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5.6" x14ac:dyDescent="0.3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5.6" x14ac:dyDescent="0.3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5.6" x14ac:dyDescent="0.3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5.6" x14ac:dyDescent="0.3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5.6" x14ac:dyDescent="0.3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5.6" x14ac:dyDescent="0.3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5.6" x14ac:dyDescent="0.3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5.6" x14ac:dyDescent="0.3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5.6" x14ac:dyDescent="0.3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5.6" x14ac:dyDescent="0.3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5.6" x14ac:dyDescent="0.3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5.6" x14ac:dyDescent="0.3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5.6" x14ac:dyDescent="0.3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5.6" x14ac:dyDescent="0.3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5.6" x14ac:dyDescent="0.3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5.6" x14ac:dyDescent="0.3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5.6" x14ac:dyDescent="0.3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5.6" x14ac:dyDescent="0.3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5.6" x14ac:dyDescent="0.3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5.6" x14ac:dyDescent="0.3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5.6" x14ac:dyDescent="0.3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5.6" x14ac:dyDescent="0.3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5.6" x14ac:dyDescent="0.3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5.6" x14ac:dyDescent="0.3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5.6" x14ac:dyDescent="0.3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5.6" x14ac:dyDescent="0.3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5.6" x14ac:dyDescent="0.3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5.6" x14ac:dyDescent="0.3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5.6" x14ac:dyDescent="0.3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5.6" x14ac:dyDescent="0.3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5.6" x14ac:dyDescent="0.3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5.6" x14ac:dyDescent="0.3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5.6" x14ac:dyDescent="0.3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5.6" x14ac:dyDescent="0.3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5.6" x14ac:dyDescent="0.3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5.6" x14ac:dyDescent="0.3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5.6" x14ac:dyDescent="0.3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5.6" x14ac:dyDescent="0.3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5.6" x14ac:dyDescent="0.3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5.6" x14ac:dyDescent="0.3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5.6" x14ac:dyDescent="0.3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5.6" x14ac:dyDescent="0.3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5.6" x14ac:dyDescent="0.3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5.6" x14ac:dyDescent="0.3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5.6" x14ac:dyDescent="0.3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5.6" x14ac:dyDescent="0.3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5.6" x14ac:dyDescent="0.3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5.6" x14ac:dyDescent="0.3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5.6" x14ac:dyDescent="0.3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5.6" x14ac:dyDescent="0.3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5.6" x14ac:dyDescent="0.3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5.6" x14ac:dyDescent="0.3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5.6" x14ac:dyDescent="0.3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5.6" x14ac:dyDescent="0.3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5.6" x14ac:dyDescent="0.3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5.6" x14ac:dyDescent="0.3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5.6" x14ac:dyDescent="0.3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5.6" x14ac:dyDescent="0.3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5.6" x14ac:dyDescent="0.3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5.6" x14ac:dyDescent="0.3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5.6" x14ac:dyDescent="0.3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15.6" x14ac:dyDescent="0.3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5.6" x14ac:dyDescent="0.3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5.6" x14ac:dyDescent="0.3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5.6" x14ac:dyDescent="0.3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5.6" x14ac:dyDescent="0.3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5.6" x14ac:dyDescent="0.3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5.6" x14ac:dyDescent="0.3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5.6" x14ac:dyDescent="0.3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5.6" x14ac:dyDescent="0.3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5.6" x14ac:dyDescent="0.3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5.6" x14ac:dyDescent="0.3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5.6" x14ac:dyDescent="0.3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5.6" x14ac:dyDescent="0.3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5.6" x14ac:dyDescent="0.3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5.6" x14ac:dyDescent="0.3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5.6" x14ac:dyDescent="0.3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5.6" x14ac:dyDescent="0.3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5.6" x14ac:dyDescent="0.3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5.6" x14ac:dyDescent="0.3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5.6" x14ac:dyDescent="0.3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5.6" x14ac:dyDescent="0.3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5.6" x14ac:dyDescent="0.3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5.6" x14ac:dyDescent="0.3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5.6" x14ac:dyDescent="0.3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5.6" x14ac:dyDescent="0.3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5.6" x14ac:dyDescent="0.3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5.6" x14ac:dyDescent="0.3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5.6" x14ac:dyDescent="0.3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5.6" x14ac:dyDescent="0.3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5.6" x14ac:dyDescent="0.3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5.6" x14ac:dyDescent="0.3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5.6" x14ac:dyDescent="0.3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5.6" x14ac:dyDescent="0.3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5.6" x14ac:dyDescent="0.3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5.6" x14ac:dyDescent="0.3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5.6" x14ac:dyDescent="0.3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5.6" x14ac:dyDescent="0.3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5.6" x14ac:dyDescent="0.3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5.6" x14ac:dyDescent="0.3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5.6" x14ac:dyDescent="0.3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5.6" x14ac:dyDescent="0.3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5.6" x14ac:dyDescent="0.3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5.6" x14ac:dyDescent="0.3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5.6" x14ac:dyDescent="0.3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5.6" x14ac:dyDescent="0.3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5.6" x14ac:dyDescent="0.3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5.6" x14ac:dyDescent="0.3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5.6" x14ac:dyDescent="0.3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5.6" x14ac:dyDescent="0.3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5.6" x14ac:dyDescent="0.3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5.6" x14ac:dyDescent="0.3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5.6" x14ac:dyDescent="0.3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5.6" x14ac:dyDescent="0.3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5.6" x14ac:dyDescent="0.3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5.6" x14ac:dyDescent="0.3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5.6" x14ac:dyDescent="0.3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5.6" x14ac:dyDescent="0.3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5.6" x14ac:dyDescent="0.3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5.6" x14ac:dyDescent="0.3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5.6" x14ac:dyDescent="0.3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5.6" x14ac:dyDescent="0.3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5.6" x14ac:dyDescent="0.3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5.6" x14ac:dyDescent="0.3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5.6" x14ac:dyDescent="0.3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5.6" x14ac:dyDescent="0.3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5.6" x14ac:dyDescent="0.3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5.6" x14ac:dyDescent="0.3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5.6" x14ac:dyDescent="0.3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</sheetData>
  <mergeCells count="10">
    <mergeCell ref="A11:A12"/>
    <mergeCell ref="A14:A15"/>
    <mergeCell ref="A30:A31"/>
    <mergeCell ref="B30:B31"/>
    <mergeCell ref="A55:A56"/>
    <mergeCell ref="A61:A62"/>
    <mergeCell ref="A42:A43"/>
    <mergeCell ref="A36:A37"/>
    <mergeCell ref="A49:A50"/>
    <mergeCell ref="A67:A6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26"/>
  <sheetViews>
    <sheetView topLeftCell="A19" zoomScale="140" zoomScaleNormal="140" workbookViewId="0">
      <selection activeCell="H20" sqref="H20"/>
    </sheetView>
  </sheetViews>
  <sheetFormatPr baseColWidth="10" defaultRowHeight="14.4" x14ac:dyDescent="0.3"/>
  <cols>
    <col min="2" max="2" width="15.88671875" customWidth="1"/>
    <col min="4" max="4" width="15" customWidth="1"/>
    <col min="6" max="6" width="15.109375" customWidth="1"/>
    <col min="8" max="8" width="15.109375" customWidth="1"/>
  </cols>
  <sheetData>
    <row r="1" spans="1:14" ht="15.6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6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6.2" x14ac:dyDescent="0.4">
      <c r="A3" s="14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6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1" x14ac:dyDescent="0.5">
      <c r="A5" s="15" t="s">
        <v>22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6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6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6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.6" x14ac:dyDescent="0.35">
      <c r="A9" s="39" t="s">
        <v>23</v>
      </c>
      <c r="B9" s="38" t="s">
        <v>32</v>
      </c>
      <c r="C9" s="38" t="s">
        <v>33</v>
      </c>
      <c r="D9" s="10" t="s">
        <v>24</v>
      </c>
      <c r="E9" s="38" t="s">
        <v>33</v>
      </c>
      <c r="F9" s="10" t="s">
        <v>25</v>
      </c>
      <c r="G9" s="38" t="s">
        <v>33</v>
      </c>
      <c r="H9" s="10" t="s">
        <v>26</v>
      </c>
      <c r="I9" s="38" t="s">
        <v>33</v>
      </c>
      <c r="J9" s="10" t="s">
        <v>27</v>
      </c>
      <c r="K9" s="7"/>
      <c r="L9" s="7"/>
      <c r="M9" s="7"/>
      <c r="N9" s="7"/>
    </row>
    <row r="10" spans="1:14" ht="15.6" x14ac:dyDescent="0.35">
      <c r="A10" s="39"/>
      <c r="B10" s="38"/>
      <c r="C10" s="38"/>
      <c r="D10" s="7" t="s">
        <v>29</v>
      </c>
      <c r="E10" s="38"/>
      <c r="F10" s="7" t="s">
        <v>28</v>
      </c>
      <c r="G10" s="38"/>
      <c r="H10" s="7" t="s">
        <v>30</v>
      </c>
      <c r="I10" s="38"/>
      <c r="J10" s="7" t="s">
        <v>31</v>
      </c>
      <c r="K10" s="7"/>
      <c r="L10" s="7"/>
      <c r="M10" s="7"/>
      <c r="N10" s="7"/>
    </row>
    <row r="11" spans="1:14" ht="15.6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6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6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6.5" customHeight="1" x14ac:dyDescent="0.35">
      <c r="A14" s="39" t="s">
        <v>23</v>
      </c>
      <c r="B14" s="7">
        <v>-3500000</v>
      </c>
      <c r="C14" s="38" t="s">
        <v>33</v>
      </c>
      <c r="D14" s="10">
        <v>1000000</v>
      </c>
      <c r="E14" s="38" t="s">
        <v>33</v>
      </c>
      <c r="F14" s="10">
        <v>2000000</v>
      </c>
      <c r="G14" s="38" t="s">
        <v>33</v>
      </c>
      <c r="H14" s="10">
        <v>3000000</v>
      </c>
      <c r="I14" s="7"/>
      <c r="J14" s="7"/>
      <c r="K14" s="7"/>
      <c r="L14" s="7"/>
      <c r="M14" s="7"/>
      <c r="N14" s="7"/>
    </row>
    <row r="15" spans="1:14" ht="16.5" customHeight="1" x14ac:dyDescent="0.35">
      <c r="A15" s="39"/>
      <c r="B15" s="7"/>
      <c r="C15" s="38"/>
      <c r="D15" s="16" t="s">
        <v>35</v>
      </c>
      <c r="E15" s="38"/>
      <c r="F15" s="16" t="s">
        <v>34</v>
      </c>
      <c r="G15" s="38"/>
      <c r="H15" s="16" t="s">
        <v>36</v>
      </c>
      <c r="I15" s="7"/>
      <c r="J15" s="7"/>
      <c r="K15" s="7"/>
      <c r="L15" s="7"/>
      <c r="M15" s="7"/>
      <c r="N15" s="7"/>
    </row>
    <row r="16" spans="1:14" ht="15.6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6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6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.6" x14ac:dyDescent="0.35">
      <c r="A19" s="39" t="s">
        <v>23</v>
      </c>
      <c r="B19" s="7">
        <v>-3500000</v>
      </c>
      <c r="C19" s="38" t="s">
        <v>33</v>
      </c>
      <c r="D19" s="10">
        <v>1000000</v>
      </c>
      <c r="E19" s="38" t="s">
        <v>33</v>
      </c>
      <c r="F19" s="10">
        <v>2000000</v>
      </c>
      <c r="G19" s="38" t="s">
        <v>33</v>
      </c>
      <c r="H19" s="10">
        <v>3000000</v>
      </c>
      <c r="I19" s="7"/>
      <c r="J19" s="7"/>
      <c r="K19" s="7"/>
      <c r="L19" s="7"/>
      <c r="M19" s="7"/>
      <c r="N19" s="7"/>
    </row>
    <row r="20" spans="1:14" ht="15.6" x14ac:dyDescent="0.35">
      <c r="A20" s="39"/>
      <c r="B20" s="7"/>
      <c r="C20" s="38"/>
      <c r="D20" s="16">
        <f>POWER(1.4,1)</f>
        <v>1.4</v>
      </c>
      <c r="E20" s="38"/>
      <c r="F20" s="23">
        <f>POWER(1.4,2)</f>
        <v>1.9599999999999997</v>
      </c>
      <c r="G20" s="38"/>
      <c r="H20" s="23">
        <f>POWER(1.4,3)</f>
        <v>2.7439999999999993</v>
      </c>
      <c r="I20" s="7"/>
      <c r="J20" s="7"/>
      <c r="K20" s="7"/>
      <c r="L20" s="7"/>
      <c r="M20" s="7"/>
      <c r="N20" s="7"/>
    </row>
    <row r="21" spans="1:14" ht="15.6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6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.6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6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6" x14ac:dyDescent="0.35">
      <c r="A25" s="39" t="s">
        <v>23</v>
      </c>
      <c r="B25" s="7">
        <f>B14</f>
        <v>-3500000</v>
      </c>
      <c r="C25" s="38" t="s">
        <v>33</v>
      </c>
      <c r="D25" s="7">
        <f>D19/D20</f>
        <v>714285.71428571432</v>
      </c>
      <c r="E25" s="38" t="s">
        <v>33</v>
      </c>
      <c r="F25" s="7">
        <f>F19/F20</f>
        <v>1020408.1632653063</v>
      </c>
      <c r="G25" s="38" t="s">
        <v>33</v>
      </c>
      <c r="H25" s="7">
        <f>H19/H20</f>
        <v>1093294.4606413997</v>
      </c>
      <c r="I25" s="7"/>
      <c r="J25" s="7"/>
      <c r="K25" s="7"/>
      <c r="L25" s="7"/>
      <c r="M25" s="7"/>
      <c r="N25" s="7"/>
    </row>
    <row r="26" spans="1:14" ht="15.6" x14ac:dyDescent="0.35">
      <c r="A26" s="39"/>
      <c r="B26" s="7"/>
      <c r="C26" s="38"/>
      <c r="D26" s="7"/>
      <c r="E26" s="38"/>
      <c r="F26" s="7"/>
      <c r="G26" s="38"/>
      <c r="H26" s="7"/>
      <c r="I26" s="7"/>
      <c r="J26" s="7"/>
      <c r="K26" s="7"/>
      <c r="L26" s="7"/>
      <c r="M26" s="7"/>
      <c r="N26" s="7"/>
    </row>
    <row r="27" spans="1:14" ht="15.6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6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6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6.5" customHeight="1" x14ac:dyDescent="0.4">
      <c r="A30" s="14" t="s">
        <v>37</v>
      </c>
      <c r="B30" s="14">
        <f>B25+D25+F25+H25</f>
        <v>-672011.66180757945</v>
      </c>
      <c r="C30" s="7" t="s">
        <v>38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6.5" customHeight="1" x14ac:dyDescent="0.35">
      <c r="A31" s="7"/>
      <c r="B31" s="7"/>
      <c r="C31" s="7" t="s">
        <v>39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.6" x14ac:dyDescent="0.35">
      <c r="A32" s="7"/>
      <c r="B32" s="7"/>
      <c r="C32" s="7" t="s">
        <v>40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.6" x14ac:dyDescent="0.35">
      <c r="A33" s="7"/>
      <c r="B33" s="7"/>
      <c r="C33" s="7" t="s">
        <v>41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.6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.6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.6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.6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.6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.6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6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.6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.6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.6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6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6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.6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.6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6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.6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.6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.6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.6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.6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.6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6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.6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.6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.6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.6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.6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.6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.6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.6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.6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.6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.6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.6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.6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.6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.6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.6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.6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.6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.6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.6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6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.6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6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6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6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6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6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6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6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6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6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6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6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6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6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.6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.6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.6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.6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.6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.6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.6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.6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.6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.6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6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6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.6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.6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.6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.6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.6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.6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.6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.6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.6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.6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.6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.6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.6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.6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.6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.6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.6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.6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.6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.6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.6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.6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.6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.6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.6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.6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.6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.6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.6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.6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.6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.6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.6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.6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.6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.6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.6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.6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.6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.6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.6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.6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.6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.6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.6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.6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.6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.6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.6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.6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.6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.6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.6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.6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.6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.6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.6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.6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.6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.6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.6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.6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.6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.6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.6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.6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.6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.6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.6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.6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.6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.6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.6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.6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.6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.6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.6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.6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.6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.6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.6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.6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.6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.6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.6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.6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.6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.6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.6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.6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.6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.6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.6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.6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.6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.6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.6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.6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.6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.6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.6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.6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.6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.6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.6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.6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.6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.6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.6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.6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.6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.6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.6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.6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.6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.6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.6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.6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.6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.6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.6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.6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.6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.6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.6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.6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.6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.6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.6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.6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.6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.6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.6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.6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.6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.6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.6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.6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.6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.6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.6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.6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.6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.6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.6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.6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.6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.6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.6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.6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.6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.6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.6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.6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.6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.6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.6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.6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.6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.6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.6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.6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.6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.6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.6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.6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.6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.6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.6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.6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.6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.6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.6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.6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.6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.6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.6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.6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.6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.6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.6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.6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.6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.6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.6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.6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.6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.6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.6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.6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.6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.6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.6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.6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.6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.6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.6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.6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.6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.6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.6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.6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.6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.6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.6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.6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.6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.6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.6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.6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.6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.6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.6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.6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.6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.6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.6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.6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.6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.6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.6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.6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.6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.6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.6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.6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.6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.6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.6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.6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.6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.6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.6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.6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.6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.6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.6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.6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.6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.6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.6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.6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.6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.6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.6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.6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.6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.6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.6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.6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.6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.6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.6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.6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.6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.6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.6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.6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.6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.6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.6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.6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.6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.6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.6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.6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.6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.6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.6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.6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.6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.6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.6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.6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.6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.6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.6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.6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.6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.6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.6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.6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.6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.6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.6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.6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.6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.6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.6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.6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.6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.6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.6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.6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.6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.6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.6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.6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.6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.6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.6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.6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.6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.6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.6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.6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.6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.6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.6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.6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.6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.6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.6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.6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.6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.6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.6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.6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.6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.6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.6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.6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.6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.6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.6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.6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.6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.6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.6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.6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.6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.6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.6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.6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.6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.6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.6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.6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.6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.6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.6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.6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.6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.6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.6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.6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.6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.6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.6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.6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.6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.6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.6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.6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.6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.6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.6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.6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.6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.6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.6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.6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.6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.6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.6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.6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.6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.6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.6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.6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.6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.6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.6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.6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.6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.6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.6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.6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.6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.6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.6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.6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.6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.6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.6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.6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.6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.6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.6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.6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.6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.6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.6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.6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.6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.6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.6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.6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.6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.6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.6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.6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.6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.6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.6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.6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.6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.6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.6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.6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.6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.6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.6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.6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.6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.6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.6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.6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.6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.6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.6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.6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.6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.6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.6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.6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.6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.6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.6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.6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.6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.6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5.6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5.6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5.6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5.6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5.6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5.6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5.6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5.6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5.6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5.6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5.6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5.6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5.6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5.6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5.6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5.6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5.6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5.6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5.6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5.6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5.6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5.6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5.6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5.6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5.6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5.6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5.6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15.6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5.6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5.6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5.6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5.6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5.6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5.6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15.6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5.6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5.6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5.6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5.6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5.6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5.6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5.6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5.6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5.6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5.6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5.6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5.6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5.6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5.6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5.6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5.6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5.6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5.6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5.6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5.6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5.6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5.6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5.6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5.6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5.6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5.6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5.6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5.6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5.6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5.6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5.6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5.6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5.6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5.6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5.6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5.6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5.6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5.6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5.6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5.6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5.6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5.6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5.6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5.6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ht="15.6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 ht="15.6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 ht="15.6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1:14" ht="15.6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1:14" ht="15.6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1:14" ht="15.6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1:14" ht="15.6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1:14" ht="15.6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1:14" ht="15.6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1:14" ht="15.6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1:14" ht="15.6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1:14" ht="15.6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1:14" ht="15.6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1:14" ht="15.6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1:14" ht="15.6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1:14" ht="15.6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1:14" ht="15.6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1:14" ht="15.6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1:14" ht="15.6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1:14" ht="15.6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1:14" ht="15.6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1:14" ht="15.6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1:14" ht="15.6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1:14" ht="15.6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1:14" ht="15.6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1:14" ht="15.6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1:14" ht="15.6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1:14" ht="15.6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1:14" ht="15.6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1:14" ht="15.6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1:14" ht="15.6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ht="15.6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1:14" ht="15.6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1:14" ht="15.6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1:14" ht="15.6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1:14" ht="15.6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1:14" ht="15.6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1:14" ht="15.6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1:14" ht="15.6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1:14" ht="15.6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1:14" ht="15.6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1:14" ht="15.6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1:14" ht="15.6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1:14" ht="15.6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1:14" ht="15.6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1:14" ht="15.6" x14ac:dyDescent="0.3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1:14" ht="15.6" x14ac:dyDescent="0.3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1:14" ht="15.6" x14ac:dyDescent="0.3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1:14" ht="15.6" x14ac:dyDescent="0.3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ht="15.6" x14ac:dyDescent="0.3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ht="15.6" x14ac:dyDescent="0.3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1:14" ht="15.6" x14ac:dyDescent="0.3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1:14" ht="15.6" x14ac:dyDescent="0.3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1:14" ht="15.6" x14ac:dyDescent="0.3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1:14" ht="15.6" x14ac:dyDescent="0.3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1:14" ht="15.6" x14ac:dyDescent="0.3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1:14" ht="15.6" x14ac:dyDescent="0.3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1:14" ht="15.6" x14ac:dyDescent="0.3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1:14" ht="15.6" x14ac:dyDescent="0.3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1:14" ht="15.6" x14ac:dyDescent="0.3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1:14" ht="15.6" x14ac:dyDescent="0.3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ht="15.6" x14ac:dyDescent="0.3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1:14" ht="15.6" x14ac:dyDescent="0.3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1:14" ht="15.6" x14ac:dyDescent="0.3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ht="15.6" x14ac:dyDescent="0.3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ht="15.6" x14ac:dyDescent="0.3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ht="15.6" x14ac:dyDescent="0.3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ht="15.6" x14ac:dyDescent="0.3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1:14" ht="15.6" x14ac:dyDescent="0.3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1:14" ht="15.6" x14ac:dyDescent="0.3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14" ht="15.6" x14ac:dyDescent="0.3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1:14" ht="15.6" x14ac:dyDescent="0.3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1:14" ht="15.6" x14ac:dyDescent="0.3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1:14" ht="15.6" x14ac:dyDescent="0.3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1:14" ht="15.6" x14ac:dyDescent="0.3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1:14" ht="15.6" x14ac:dyDescent="0.3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1:14" ht="15.6" x14ac:dyDescent="0.3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1:14" ht="15.6" x14ac:dyDescent="0.3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ht="15.6" x14ac:dyDescent="0.3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1:14" ht="15.6" x14ac:dyDescent="0.3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1:14" ht="15.6" x14ac:dyDescent="0.3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1:14" ht="15.6" x14ac:dyDescent="0.3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1:14" ht="15.6" x14ac:dyDescent="0.3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ht="15.6" x14ac:dyDescent="0.3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1:14" ht="15.6" x14ac:dyDescent="0.3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1:14" ht="15.6" x14ac:dyDescent="0.3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1:14" ht="15.6" x14ac:dyDescent="0.3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1:14" ht="15.6" x14ac:dyDescent="0.3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1:14" ht="15.6" x14ac:dyDescent="0.3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1:14" ht="15.6" x14ac:dyDescent="0.3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1:14" ht="15.6" x14ac:dyDescent="0.3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1:14" ht="15.6" x14ac:dyDescent="0.3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1:14" ht="15.6" x14ac:dyDescent="0.3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1:14" ht="15.6" x14ac:dyDescent="0.3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1:14" ht="15.6" x14ac:dyDescent="0.3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1:14" ht="15.6" x14ac:dyDescent="0.3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ht="15.6" x14ac:dyDescent="0.3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ht="15.6" x14ac:dyDescent="0.3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1:14" ht="15.6" x14ac:dyDescent="0.3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ht="15.6" x14ac:dyDescent="0.3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ht="15.6" x14ac:dyDescent="0.3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ht="15.6" x14ac:dyDescent="0.3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ht="15.6" x14ac:dyDescent="0.3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1:14" ht="15.6" x14ac:dyDescent="0.3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1:14" ht="15.6" x14ac:dyDescent="0.3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1:14" ht="15.6" x14ac:dyDescent="0.3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1:14" ht="15.6" x14ac:dyDescent="0.3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1:14" ht="15.6" x14ac:dyDescent="0.3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1:14" ht="15.6" x14ac:dyDescent="0.3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1:14" ht="15.6" x14ac:dyDescent="0.3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1:14" ht="15.6" x14ac:dyDescent="0.3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ht="15.6" x14ac:dyDescent="0.3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1:14" ht="15.6" x14ac:dyDescent="0.3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ht="15.6" x14ac:dyDescent="0.3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1:14" ht="15.6" x14ac:dyDescent="0.3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1:14" ht="15.6" x14ac:dyDescent="0.3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1:14" ht="15.6" x14ac:dyDescent="0.3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ht="15.6" x14ac:dyDescent="0.3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1:14" ht="15.6" x14ac:dyDescent="0.3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1:14" ht="15.6" x14ac:dyDescent="0.3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1:14" ht="15.6" x14ac:dyDescent="0.3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1:14" ht="15.6" x14ac:dyDescent="0.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1:14" ht="15.6" x14ac:dyDescent="0.3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1:14" ht="15.6" x14ac:dyDescent="0.3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ht="15.6" x14ac:dyDescent="0.3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ht="15.6" x14ac:dyDescent="0.3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1:14" ht="15.6" x14ac:dyDescent="0.3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1:14" ht="15.6" x14ac:dyDescent="0.3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1:14" ht="15.6" x14ac:dyDescent="0.3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1:14" ht="15.6" x14ac:dyDescent="0.3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ht="15.6" x14ac:dyDescent="0.3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ht="15.6" x14ac:dyDescent="0.3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ht="15.6" x14ac:dyDescent="0.3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ht="15.6" x14ac:dyDescent="0.3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ht="15.6" x14ac:dyDescent="0.3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ht="15.6" x14ac:dyDescent="0.3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1:14" ht="15.6" x14ac:dyDescent="0.3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1:14" ht="15.6" x14ac:dyDescent="0.3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1:14" ht="15.6" x14ac:dyDescent="0.3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1:14" ht="15.6" x14ac:dyDescent="0.3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14" ht="15.6" x14ac:dyDescent="0.3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1:14" ht="15.6" x14ac:dyDescent="0.3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1:14" ht="15.6" x14ac:dyDescent="0.3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ht="15.6" x14ac:dyDescent="0.3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ht="15.6" x14ac:dyDescent="0.3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15.6" x14ac:dyDescent="0.3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1:14" ht="15.6" x14ac:dyDescent="0.3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1:14" ht="15.6" x14ac:dyDescent="0.3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1:14" ht="15.6" x14ac:dyDescent="0.3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1:14" ht="15.6" x14ac:dyDescent="0.3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1:14" ht="15.6" x14ac:dyDescent="0.3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1:14" ht="15.6" x14ac:dyDescent="0.3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1:14" ht="15.6" x14ac:dyDescent="0.3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1:14" ht="15.6" x14ac:dyDescent="0.3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1:14" ht="15.6" x14ac:dyDescent="0.3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1:14" ht="15.6" x14ac:dyDescent="0.3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1:14" ht="15.6" x14ac:dyDescent="0.3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1:14" ht="15.6" x14ac:dyDescent="0.3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ht="15.6" x14ac:dyDescent="0.3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1:14" ht="15.6" x14ac:dyDescent="0.3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1:14" ht="15.6" x14ac:dyDescent="0.3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1:14" ht="15.6" x14ac:dyDescent="0.3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1:14" ht="15.6" x14ac:dyDescent="0.3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1:14" ht="15.6" x14ac:dyDescent="0.3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1:14" ht="15.6" x14ac:dyDescent="0.3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1:14" ht="15.6" x14ac:dyDescent="0.3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1:14" ht="15.6" x14ac:dyDescent="0.3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1:14" ht="15.6" x14ac:dyDescent="0.3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1:14" ht="15.6" x14ac:dyDescent="0.3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1:14" ht="15.6" x14ac:dyDescent="0.3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1:14" ht="15.6" x14ac:dyDescent="0.3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1:14" ht="15.6" x14ac:dyDescent="0.3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ht="15.6" x14ac:dyDescent="0.3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1:14" ht="15.6" x14ac:dyDescent="0.3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1:14" ht="15.6" x14ac:dyDescent="0.3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1:14" ht="15.6" x14ac:dyDescent="0.3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1:14" ht="15.6" x14ac:dyDescent="0.3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1:14" ht="15.6" x14ac:dyDescent="0.3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1:14" ht="15.6" x14ac:dyDescent="0.3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ht="15.6" x14ac:dyDescent="0.3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1:14" ht="15.6" x14ac:dyDescent="0.3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1:14" ht="15.6" x14ac:dyDescent="0.3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1:14" ht="15.6" x14ac:dyDescent="0.3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1:14" ht="15.6" x14ac:dyDescent="0.3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1:14" ht="15.6" x14ac:dyDescent="0.3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ht="15.6" x14ac:dyDescent="0.3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1:14" ht="15.6" x14ac:dyDescent="0.3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1:14" ht="15.6" x14ac:dyDescent="0.3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1:14" ht="15.6" x14ac:dyDescent="0.3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1:14" ht="15.6" x14ac:dyDescent="0.3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ht="15.6" x14ac:dyDescent="0.3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ht="15.6" x14ac:dyDescent="0.3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1:14" ht="15.6" x14ac:dyDescent="0.3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1:14" ht="15.6" x14ac:dyDescent="0.3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1:14" ht="15.6" x14ac:dyDescent="0.3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1:14" ht="15.6" x14ac:dyDescent="0.3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1:14" ht="15.6" x14ac:dyDescent="0.3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1:14" ht="15.6" x14ac:dyDescent="0.3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1:14" ht="15.6" x14ac:dyDescent="0.3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1:14" ht="15.6" x14ac:dyDescent="0.3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1:14" ht="15.6" x14ac:dyDescent="0.3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ht="15.6" x14ac:dyDescent="0.3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ht="15.6" x14ac:dyDescent="0.3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ht="15.6" x14ac:dyDescent="0.3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1:14" ht="15.6" x14ac:dyDescent="0.3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ht="15.6" x14ac:dyDescent="0.3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ht="15.6" x14ac:dyDescent="0.3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ht="15.6" x14ac:dyDescent="0.3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ht="15.6" x14ac:dyDescent="0.3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ht="15.6" x14ac:dyDescent="0.3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ht="15.6" x14ac:dyDescent="0.3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ht="15.6" x14ac:dyDescent="0.3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ht="15.6" x14ac:dyDescent="0.3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ht="15.6" x14ac:dyDescent="0.3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ht="15.6" x14ac:dyDescent="0.3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ht="15.6" x14ac:dyDescent="0.3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ht="15.6" x14ac:dyDescent="0.3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ht="15.6" x14ac:dyDescent="0.3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ht="15.6" x14ac:dyDescent="0.3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ht="15.6" x14ac:dyDescent="0.3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ht="15.6" x14ac:dyDescent="0.3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ht="15.6" x14ac:dyDescent="0.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ht="15.6" x14ac:dyDescent="0.3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ht="15.6" x14ac:dyDescent="0.3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ht="15.6" x14ac:dyDescent="0.3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ht="15.6" x14ac:dyDescent="0.3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ht="15.6" x14ac:dyDescent="0.3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ht="15.6" x14ac:dyDescent="0.3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ht="15.6" x14ac:dyDescent="0.3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ht="15.6" x14ac:dyDescent="0.3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ht="15.6" x14ac:dyDescent="0.3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ht="15.6" x14ac:dyDescent="0.3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ht="15.6" x14ac:dyDescent="0.3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ht="15.6" x14ac:dyDescent="0.3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ht="15.6" x14ac:dyDescent="0.3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ht="15.6" x14ac:dyDescent="0.3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ht="15.6" x14ac:dyDescent="0.3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ht="15.6" x14ac:dyDescent="0.3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ht="15.6" x14ac:dyDescent="0.3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ht="15.6" x14ac:dyDescent="0.3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ht="15.6" x14ac:dyDescent="0.3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ht="15.6" x14ac:dyDescent="0.3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ht="15.6" x14ac:dyDescent="0.3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ht="15.6" x14ac:dyDescent="0.3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ht="15.6" x14ac:dyDescent="0.3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ht="15.6" x14ac:dyDescent="0.3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ht="15.6" x14ac:dyDescent="0.3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ht="15.6" x14ac:dyDescent="0.3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ht="15.6" x14ac:dyDescent="0.3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ht="15.6" x14ac:dyDescent="0.3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ht="15.6" x14ac:dyDescent="0.3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ht="15.6" x14ac:dyDescent="0.3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ht="15.6" x14ac:dyDescent="0.3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ht="15.6" x14ac:dyDescent="0.3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ht="15.6" x14ac:dyDescent="0.3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ht="15.6" x14ac:dyDescent="0.3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ht="15.6" x14ac:dyDescent="0.3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ht="15.6" x14ac:dyDescent="0.3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ht="15.6" x14ac:dyDescent="0.3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ht="15.6" x14ac:dyDescent="0.3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ht="15.6" x14ac:dyDescent="0.3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ht="15.6" x14ac:dyDescent="0.3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ht="15.6" x14ac:dyDescent="0.3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ht="15.6" x14ac:dyDescent="0.3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ht="15.6" x14ac:dyDescent="0.3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ht="15.6" x14ac:dyDescent="0.3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ht="15.6" x14ac:dyDescent="0.3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ht="15.6" x14ac:dyDescent="0.3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ht="15.6" x14ac:dyDescent="0.3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ht="15.6" x14ac:dyDescent="0.3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ht="15.6" x14ac:dyDescent="0.3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ht="15.6" x14ac:dyDescent="0.3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ht="15.6" x14ac:dyDescent="0.3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ht="15.6" x14ac:dyDescent="0.3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ht="15.6" x14ac:dyDescent="0.3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ht="15.6" x14ac:dyDescent="0.3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ht="15.6" x14ac:dyDescent="0.3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ht="15.6" x14ac:dyDescent="0.3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ht="15.6" x14ac:dyDescent="0.3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ht="15.6" x14ac:dyDescent="0.3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ht="15.6" x14ac:dyDescent="0.3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ht="15.6" x14ac:dyDescent="0.3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ht="15.6" x14ac:dyDescent="0.3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ht="15.6" x14ac:dyDescent="0.3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ht="15.6" x14ac:dyDescent="0.3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ht="15.6" x14ac:dyDescent="0.3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ht="15.6" x14ac:dyDescent="0.3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ht="15.6" x14ac:dyDescent="0.3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ht="15.6" x14ac:dyDescent="0.3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ht="15.6" x14ac:dyDescent="0.3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ht="15.6" x14ac:dyDescent="0.3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ht="15.6" x14ac:dyDescent="0.3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ht="15.6" x14ac:dyDescent="0.3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ht="15.6" x14ac:dyDescent="0.3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ht="15.6" x14ac:dyDescent="0.3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ht="15.6" x14ac:dyDescent="0.3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ht="15.6" x14ac:dyDescent="0.3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ht="15.6" x14ac:dyDescent="0.3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ht="15.6" x14ac:dyDescent="0.3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ht="15.6" x14ac:dyDescent="0.3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ht="15.6" x14ac:dyDescent="0.3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ht="15.6" x14ac:dyDescent="0.3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ht="15.6" x14ac:dyDescent="0.3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ht="15.6" x14ac:dyDescent="0.3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ht="15.6" x14ac:dyDescent="0.3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ht="15.6" x14ac:dyDescent="0.3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ht="15.6" x14ac:dyDescent="0.3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ht="15.6" x14ac:dyDescent="0.3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ht="15.6" x14ac:dyDescent="0.3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ht="15.6" x14ac:dyDescent="0.3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ht="15.6" x14ac:dyDescent="0.3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ht="15.6" x14ac:dyDescent="0.3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ht="15.6" x14ac:dyDescent="0.3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ht="15.6" x14ac:dyDescent="0.3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ht="15.6" x14ac:dyDescent="0.3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ht="15.6" x14ac:dyDescent="0.3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ht="15.6" x14ac:dyDescent="0.3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ht="15.6" x14ac:dyDescent="0.3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ht="15.6" x14ac:dyDescent="0.3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ht="15.6" x14ac:dyDescent="0.3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ht="15.6" x14ac:dyDescent="0.3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ht="15.6" x14ac:dyDescent="0.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ht="15.6" x14ac:dyDescent="0.3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ht="15.6" x14ac:dyDescent="0.3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ht="15.6" x14ac:dyDescent="0.3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ht="15.6" x14ac:dyDescent="0.3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ht="15.6" x14ac:dyDescent="0.3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ht="15.6" x14ac:dyDescent="0.3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ht="15.6" x14ac:dyDescent="0.3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ht="15.6" x14ac:dyDescent="0.3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ht="15.6" x14ac:dyDescent="0.3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ht="15.6" x14ac:dyDescent="0.3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ht="15.6" x14ac:dyDescent="0.3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</row>
    <row r="947" spans="1:14" ht="15.6" x14ac:dyDescent="0.3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</row>
    <row r="948" spans="1:14" ht="15.6" x14ac:dyDescent="0.3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</row>
    <row r="949" spans="1:14" ht="15.6" x14ac:dyDescent="0.3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</row>
    <row r="950" spans="1:14" ht="15.6" x14ac:dyDescent="0.3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ht="15.6" x14ac:dyDescent="0.3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ht="15.6" x14ac:dyDescent="0.3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ht="15.6" x14ac:dyDescent="0.3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</row>
    <row r="954" spans="1:14" ht="15.6" x14ac:dyDescent="0.3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</row>
    <row r="955" spans="1:14" ht="15.6" x14ac:dyDescent="0.3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ht="15.6" x14ac:dyDescent="0.3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</row>
    <row r="957" spans="1:14" ht="15.6" x14ac:dyDescent="0.3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ht="15.6" x14ac:dyDescent="0.3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ht="15.6" x14ac:dyDescent="0.3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ht="15.6" x14ac:dyDescent="0.3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ht="15.6" x14ac:dyDescent="0.3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ht="15.6" x14ac:dyDescent="0.3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ht="15.6" x14ac:dyDescent="0.3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1:14" ht="15.6" x14ac:dyDescent="0.3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ht="15.6" x14ac:dyDescent="0.3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ht="15.6" x14ac:dyDescent="0.3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ht="15.6" x14ac:dyDescent="0.3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ht="15.6" x14ac:dyDescent="0.3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ht="15.6" x14ac:dyDescent="0.3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ht="15.6" x14ac:dyDescent="0.3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ht="15.6" x14ac:dyDescent="0.3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ht="15.6" x14ac:dyDescent="0.3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ht="15.6" x14ac:dyDescent="0.3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ht="15.6" x14ac:dyDescent="0.3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ht="15.6" x14ac:dyDescent="0.3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ht="15.6" x14ac:dyDescent="0.3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ht="15.6" x14ac:dyDescent="0.3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ht="15.6" x14ac:dyDescent="0.3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ht="15.6" x14ac:dyDescent="0.3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ht="15.6" x14ac:dyDescent="0.3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ht="15.6" x14ac:dyDescent="0.3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ht="15.6" x14ac:dyDescent="0.3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ht="15.6" x14ac:dyDescent="0.3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ht="15.6" x14ac:dyDescent="0.3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ht="15.6" x14ac:dyDescent="0.3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ht="15.6" x14ac:dyDescent="0.3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ht="15.6" x14ac:dyDescent="0.3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ht="15.6" x14ac:dyDescent="0.3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ht="15.6" x14ac:dyDescent="0.3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ht="15.6" x14ac:dyDescent="0.3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ht="15.6" x14ac:dyDescent="0.3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ht="15.6" x14ac:dyDescent="0.3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ht="15.6" x14ac:dyDescent="0.3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ht="15.6" x14ac:dyDescent="0.3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ht="15.6" x14ac:dyDescent="0.3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ht="15.6" x14ac:dyDescent="0.3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ht="15.6" x14ac:dyDescent="0.3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ht="15.6" x14ac:dyDescent="0.3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ht="15.6" x14ac:dyDescent="0.3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ht="15.6" x14ac:dyDescent="0.3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ht="15.6" x14ac:dyDescent="0.3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ht="15.6" x14ac:dyDescent="0.3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ht="15.6" x14ac:dyDescent="0.3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ht="15.6" x14ac:dyDescent="0.3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ht="15.6" x14ac:dyDescent="0.3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ht="15.6" x14ac:dyDescent="0.3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ht="15.6" x14ac:dyDescent="0.3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ht="15.6" x14ac:dyDescent="0.3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ht="15.6" x14ac:dyDescent="0.3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ht="15.6" x14ac:dyDescent="0.3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ht="15.6" x14ac:dyDescent="0.3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ht="15.6" x14ac:dyDescent="0.3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ht="15.6" x14ac:dyDescent="0.3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ht="15.6" x14ac:dyDescent="0.3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ht="15.6" x14ac:dyDescent="0.3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ht="15.6" x14ac:dyDescent="0.3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ht="15.6" x14ac:dyDescent="0.3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ht="15.6" x14ac:dyDescent="0.3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ht="15.6" x14ac:dyDescent="0.3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ht="15.6" x14ac:dyDescent="0.3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ht="15.6" x14ac:dyDescent="0.3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ht="15.6" x14ac:dyDescent="0.3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ht="15.6" x14ac:dyDescent="0.3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ht="15.6" x14ac:dyDescent="0.3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ht="15.6" x14ac:dyDescent="0.3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ht="15.6" x14ac:dyDescent="0.3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ht="15.6" x14ac:dyDescent="0.3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ht="15.6" x14ac:dyDescent="0.3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ht="15.6" x14ac:dyDescent="0.3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ht="15.6" x14ac:dyDescent="0.3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ht="15.6" x14ac:dyDescent="0.3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ht="15.6" x14ac:dyDescent="0.3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ht="15.6" x14ac:dyDescent="0.3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ht="15.6" x14ac:dyDescent="0.3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ht="15.6" x14ac:dyDescent="0.3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ht="15.6" x14ac:dyDescent="0.3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ht="15.6" x14ac:dyDescent="0.3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ht="15.6" x14ac:dyDescent="0.3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ht="15.6" x14ac:dyDescent="0.3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ht="15.6" x14ac:dyDescent="0.3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ht="15.6" x14ac:dyDescent="0.3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ht="15.6" x14ac:dyDescent="0.3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ht="15.6" x14ac:dyDescent="0.3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ht="15.6" x14ac:dyDescent="0.3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ht="15.6" x14ac:dyDescent="0.3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ht="15.6" x14ac:dyDescent="0.3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ht="15.6" x14ac:dyDescent="0.3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ht="15.6" x14ac:dyDescent="0.3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ht="15.6" x14ac:dyDescent="0.3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ht="15.6" x14ac:dyDescent="0.3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ht="15.6" x14ac:dyDescent="0.3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ht="15.6" x14ac:dyDescent="0.3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ht="15.6" x14ac:dyDescent="0.3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ht="15.6" x14ac:dyDescent="0.3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ht="15.6" x14ac:dyDescent="0.3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ht="15.6" x14ac:dyDescent="0.3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ht="15.6" x14ac:dyDescent="0.3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ht="15.6" x14ac:dyDescent="0.3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ht="15.6" x14ac:dyDescent="0.3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ht="15.6" x14ac:dyDescent="0.3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ht="15.6" x14ac:dyDescent="0.3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ht="15.6" x14ac:dyDescent="0.3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ht="15.6" x14ac:dyDescent="0.3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ht="15.6" x14ac:dyDescent="0.3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ht="15.6" x14ac:dyDescent="0.3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ht="15.6" x14ac:dyDescent="0.3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ht="15.6" x14ac:dyDescent="0.3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ht="15.6" x14ac:dyDescent="0.3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ht="15.6" x14ac:dyDescent="0.3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ht="15.6" x14ac:dyDescent="0.3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ht="15.6" x14ac:dyDescent="0.3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ht="15.6" x14ac:dyDescent="0.3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ht="15.6" x14ac:dyDescent="0.3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ht="15.6" x14ac:dyDescent="0.3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ht="15.6" x14ac:dyDescent="0.3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ht="15.6" x14ac:dyDescent="0.3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ht="15.6" x14ac:dyDescent="0.3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ht="15.6" x14ac:dyDescent="0.3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ht="15.6" x14ac:dyDescent="0.3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ht="15.6" x14ac:dyDescent="0.3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ht="15.6" x14ac:dyDescent="0.3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ht="15.6" x14ac:dyDescent="0.3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ht="15.6" x14ac:dyDescent="0.3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ht="15.6" x14ac:dyDescent="0.3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ht="15.6" x14ac:dyDescent="0.3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ht="15.6" x14ac:dyDescent="0.3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ht="15.6" x14ac:dyDescent="0.3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ht="15.6" x14ac:dyDescent="0.3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ht="15.6" x14ac:dyDescent="0.3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ht="15.6" x14ac:dyDescent="0.3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ht="15.6" x14ac:dyDescent="0.3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ht="15.6" x14ac:dyDescent="0.3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ht="15.6" x14ac:dyDescent="0.3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ht="15.6" x14ac:dyDescent="0.3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ht="15.6" x14ac:dyDescent="0.3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ht="15.6" x14ac:dyDescent="0.3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ht="15.6" x14ac:dyDescent="0.3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ht="15.6" x14ac:dyDescent="0.3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ht="15.6" x14ac:dyDescent="0.3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ht="15.6" x14ac:dyDescent="0.3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ht="15.6" x14ac:dyDescent="0.3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ht="15.6" x14ac:dyDescent="0.3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ht="15.6" x14ac:dyDescent="0.3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ht="15.6" x14ac:dyDescent="0.3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ht="15.6" x14ac:dyDescent="0.3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ht="15.6" x14ac:dyDescent="0.3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ht="15.6" x14ac:dyDescent="0.3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ht="15.6" x14ac:dyDescent="0.3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ht="15.6" x14ac:dyDescent="0.3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ht="15.6" x14ac:dyDescent="0.3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ht="15.6" x14ac:dyDescent="0.3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ht="15.6" x14ac:dyDescent="0.3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ht="15.6" x14ac:dyDescent="0.3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ht="15.6" x14ac:dyDescent="0.3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ht="15.6" x14ac:dyDescent="0.3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ht="15.6" x14ac:dyDescent="0.3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ht="15.6" x14ac:dyDescent="0.3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ht="15.6" x14ac:dyDescent="0.3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ht="15.6" x14ac:dyDescent="0.3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ht="15.6" x14ac:dyDescent="0.3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ht="15.6" x14ac:dyDescent="0.3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ht="15.6" x14ac:dyDescent="0.3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ht="15.6" x14ac:dyDescent="0.3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ht="15.6" x14ac:dyDescent="0.3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ht="15.6" x14ac:dyDescent="0.3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ht="15.6" x14ac:dyDescent="0.3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</row>
  </sheetData>
  <mergeCells count="18">
    <mergeCell ref="A25:A26"/>
    <mergeCell ref="C25:C26"/>
    <mergeCell ref="E25:E26"/>
    <mergeCell ref="G25:G26"/>
    <mergeCell ref="A14:A15"/>
    <mergeCell ref="C14:C15"/>
    <mergeCell ref="E14:E15"/>
    <mergeCell ref="G14:G15"/>
    <mergeCell ref="A19:A20"/>
    <mergeCell ref="C19:C20"/>
    <mergeCell ref="E19:E20"/>
    <mergeCell ref="G19:G20"/>
    <mergeCell ref="I9:I10"/>
    <mergeCell ref="B9:B10"/>
    <mergeCell ref="A9:A10"/>
    <mergeCell ref="C9:C10"/>
    <mergeCell ref="E9:E10"/>
    <mergeCell ref="G9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3"/>
  <sheetViews>
    <sheetView topLeftCell="A46" zoomScale="160" zoomScaleNormal="160" workbookViewId="0">
      <selection activeCell="G52" sqref="G52"/>
    </sheetView>
  </sheetViews>
  <sheetFormatPr baseColWidth="10" defaultRowHeight="14.4" x14ac:dyDescent="0.3"/>
  <cols>
    <col min="2" max="2" width="14" customWidth="1"/>
    <col min="3" max="3" width="11.6640625" bestFit="1" customWidth="1"/>
    <col min="4" max="4" width="12.33203125" bestFit="1" customWidth="1"/>
    <col min="6" max="6" width="13.6640625" customWidth="1"/>
  </cols>
  <sheetData>
    <row r="1" spans="1:15" ht="15.6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6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6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2" x14ac:dyDescent="0.4">
      <c r="A4" s="14" t="s">
        <v>42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6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6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6" x14ac:dyDescent="0.35">
      <c r="A7" s="7">
        <v>13000</v>
      </c>
      <c r="B7" s="7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6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.6" x14ac:dyDescent="0.35">
      <c r="A9" s="8">
        <v>12</v>
      </c>
      <c r="B9" s="7" t="s">
        <v>43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.6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.6" x14ac:dyDescent="0.35">
      <c r="A11" s="9">
        <v>0.42</v>
      </c>
      <c r="B11" s="7" t="s">
        <v>44</v>
      </c>
      <c r="C11" s="7"/>
      <c r="D11" s="24">
        <f>A11/12</f>
        <v>3.4999999999999996E-2</v>
      </c>
      <c r="E11" s="7"/>
      <c r="F11" s="7"/>
      <c r="G11" s="7" t="s">
        <v>14</v>
      </c>
      <c r="H11" s="7"/>
      <c r="I11" s="7"/>
      <c r="J11" s="7"/>
      <c r="K11" s="7"/>
      <c r="L11" s="7"/>
      <c r="M11" s="7"/>
      <c r="N11" s="7"/>
      <c r="O11" s="7"/>
    </row>
    <row r="12" spans="1:15" ht="15.6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.6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6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6.2" x14ac:dyDescent="0.4">
      <c r="A15" s="36" t="s">
        <v>1</v>
      </c>
      <c r="B15" s="36" t="s">
        <v>2</v>
      </c>
      <c r="C15" s="4" t="s">
        <v>16</v>
      </c>
      <c r="D15" s="4"/>
      <c r="E15" s="3"/>
      <c r="F15" s="1"/>
      <c r="G15" s="7"/>
      <c r="H15" s="7"/>
      <c r="I15" s="7"/>
      <c r="J15" s="7"/>
      <c r="K15" s="7"/>
      <c r="L15" s="7"/>
      <c r="M15" s="7"/>
      <c r="N15" s="7"/>
      <c r="O15" s="7"/>
    </row>
    <row r="16" spans="1:15" ht="16.2" x14ac:dyDescent="0.4">
      <c r="A16" s="36"/>
      <c r="B16" s="36"/>
      <c r="C16" s="5" t="s">
        <v>86</v>
      </c>
      <c r="D16" s="5"/>
      <c r="E16" s="1"/>
      <c r="F16" s="1"/>
      <c r="G16" s="7"/>
      <c r="H16" s="7"/>
      <c r="I16" s="7"/>
      <c r="J16" s="7"/>
      <c r="K16" s="7"/>
      <c r="L16" s="7"/>
      <c r="M16" s="7"/>
      <c r="N16" s="7"/>
      <c r="O16" s="7"/>
    </row>
    <row r="17" spans="1:15" ht="15.6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6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6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36" x14ac:dyDescent="0.8">
      <c r="A20" s="6"/>
      <c r="B20" s="1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6.2" x14ac:dyDescent="0.4">
      <c r="A21" s="36" t="s">
        <v>1</v>
      </c>
      <c r="B21" s="7">
        <f>A7</f>
        <v>13000</v>
      </c>
      <c r="C21" s="4" t="s">
        <v>45</v>
      </c>
      <c r="D21" s="4"/>
      <c r="E21" s="3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6.2" x14ac:dyDescent="0.4">
      <c r="A22" s="36"/>
      <c r="B22" s="7"/>
      <c r="C22" s="5" t="s">
        <v>89</v>
      </c>
      <c r="D22" s="5"/>
      <c r="E22" s="1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6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6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.6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6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6.2" x14ac:dyDescent="0.4">
      <c r="A27" s="36" t="s">
        <v>1</v>
      </c>
      <c r="B27" s="7">
        <f>B21</f>
        <v>13000</v>
      </c>
      <c r="C27" s="4" t="s">
        <v>47</v>
      </c>
      <c r="D27" s="4"/>
      <c r="E27" s="3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6.2" x14ac:dyDescent="0.4">
      <c r="A28" s="36"/>
      <c r="B28" s="7"/>
      <c r="C28" s="5" t="s">
        <v>90</v>
      </c>
      <c r="D28" s="5"/>
      <c r="E28" s="1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6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6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6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8" customHeight="1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8" customHeight="1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6" x14ac:dyDescent="0.35">
      <c r="A34" s="36" t="s">
        <v>1</v>
      </c>
      <c r="B34" s="7">
        <f>B21</f>
        <v>13000</v>
      </c>
      <c r="C34" s="20">
        <f>POWER(1.035,12)</f>
        <v>1.5110686573463603</v>
      </c>
      <c r="D34" s="10" t="s">
        <v>17</v>
      </c>
      <c r="E34" s="19"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6" x14ac:dyDescent="0.35">
      <c r="A35" s="36"/>
      <c r="B35" s="7"/>
      <c r="C35" s="11">
        <f>C34</f>
        <v>1.5110686573463603</v>
      </c>
      <c r="D35" s="7" t="s">
        <v>14</v>
      </c>
      <c r="E35" s="7" t="s">
        <v>48</v>
      </c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6" x14ac:dyDescent="0.35">
      <c r="A36" s="7"/>
      <c r="B36" s="7"/>
      <c r="C36" s="1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6" x14ac:dyDescent="0.35">
      <c r="A37" s="7"/>
      <c r="B37" s="7"/>
      <c r="C37" s="1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6" x14ac:dyDescent="0.35">
      <c r="A38" s="7"/>
      <c r="B38" s="7"/>
      <c r="C38" s="1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6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6" x14ac:dyDescent="0.35">
      <c r="A40" s="36" t="s">
        <v>1</v>
      </c>
      <c r="B40" s="7">
        <f>B34</f>
        <v>13000</v>
      </c>
      <c r="C40" s="20">
        <f>C34-1</f>
        <v>0.51106865734636031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6" x14ac:dyDescent="0.35">
      <c r="A41" s="36"/>
      <c r="B41" s="7"/>
      <c r="C41" s="11">
        <f>C35*D11</f>
        <v>5.2887403007122608E-2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6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.6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6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.6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.6" x14ac:dyDescent="0.35">
      <c r="A46" s="36" t="s">
        <v>1</v>
      </c>
      <c r="B46" s="7">
        <f>B40</f>
        <v>13000</v>
      </c>
      <c r="C46" s="7" t="s">
        <v>20</v>
      </c>
      <c r="D46" s="21">
        <f>C40/C41</f>
        <v>9.6633343345963159</v>
      </c>
      <c r="E46" s="7" t="s">
        <v>19</v>
      </c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6" x14ac:dyDescent="0.35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.6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.6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.6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36" x14ac:dyDescent="0.8">
      <c r="A51" s="6"/>
      <c r="B51" s="7"/>
      <c r="C51" s="7"/>
      <c r="D51" s="14" t="s">
        <v>49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7.6" x14ac:dyDescent="0.65">
      <c r="A52" s="15" t="s">
        <v>12</v>
      </c>
      <c r="B52" s="14">
        <f>B46*D46</f>
        <v>125623.3463497521</v>
      </c>
      <c r="C52" s="25" t="s">
        <v>33</v>
      </c>
      <c r="D52" s="7">
        <v>130000</v>
      </c>
      <c r="E52" s="13" t="s">
        <v>50</v>
      </c>
      <c r="F52" s="14">
        <f>B52+D52</f>
        <v>255623.3463497521</v>
      </c>
      <c r="G52" s="7"/>
      <c r="H52" s="7"/>
      <c r="I52" s="7"/>
      <c r="J52" s="7"/>
      <c r="K52" s="7"/>
      <c r="L52" s="7"/>
      <c r="M52" s="7"/>
      <c r="N52" s="7"/>
      <c r="O52" s="7"/>
    </row>
    <row r="53" spans="1:15" ht="15.6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6" x14ac:dyDescent="0.35">
      <c r="A54" s="7"/>
      <c r="B54" s="7"/>
      <c r="C54" s="7"/>
      <c r="D54" s="7"/>
      <c r="E54" s="26"/>
      <c r="F54" s="26" t="s">
        <v>51</v>
      </c>
      <c r="G54" s="26"/>
      <c r="H54" s="26"/>
      <c r="I54" s="7"/>
      <c r="J54" s="7"/>
      <c r="K54" s="7"/>
      <c r="L54" s="7"/>
      <c r="M54" s="7"/>
      <c r="N54" s="7"/>
      <c r="O54" s="7"/>
    </row>
    <row r="55" spans="1:15" ht="15.6" x14ac:dyDescent="0.35">
      <c r="A55" s="7"/>
      <c r="B55" s="7"/>
      <c r="C55" s="7"/>
      <c r="D55" s="7"/>
      <c r="E55" s="26" t="s">
        <v>52</v>
      </c>
      <c r="F55" s="26"/>
      <c r="G55" s="26"/>
      <c r="H55" s="26"/>
      <c r="I55" s="7"/>
      <c r="J55" s="7"/>
      <c r="K55" s="7"/>
      <c r="L55" s="7"/>
      <c r="M55" s="7"/>
      <c r="N55" s="7"/>
      <c r="O55" s="7"/>
    </row>
    <row r="56" spans="1:15" ht="15.6" x14ac:dyDescent="0.35">
      <c r="A56" s="7"/>
      <c r="B56" s="7"/>
      <c r="C56" s="7"/>
      <c r="D56" s="7"/>
      <c r="E56" s="26" t="s">
        <v>53</v>
      </c>
      <c r="F56" s="26"/>
      <c r="G56" s="26"/>
      <c r="H56" s="26"/>
      <c r="I56" s="7"/>
      <c r="J56" s="7"/>
      <c r="K56" s="7"/>
      <c r="L56" s="7"/>
      <c r="M56" s="7"/>
      <c r="N56" s="7"/>
      <c r="O56" s="7"/>
    </row>
    <row r="57" spans="1:15" ht="15.6" x14ac:dyDescent="0.35">
      <c r="A57" s="7"/>
      <c r="B57" s="7"/>
      <c r="C57" s="7"/>
      <c r="D57" s="7"/>
      <c r="E57" s="26" t="s">
        <v>54</v>
      </c>
      <c r="F57" s="26"/>
      <c r="G57" s="26"/>
      <c r="H57" s="26"/>
      <c r="I57" s="7"/>
      <c r="J57" s="7"/>
      <c r="K57" s="7"/>
      <c r="L57" s="7"/>
      <c r="M57" s="7"/>
      <c r="N57" s="7"/>
      <c r="O57" s="7"/>
    </row>
    <row r="58" spans="1:15" ht="15.6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.6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.6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.6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.6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.6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.6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.6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.6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.6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.6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5.6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.6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.6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.6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.6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.6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5.6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6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.6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.6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.6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.6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.6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.6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.6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.6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5.6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.6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5.6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5.6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.6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.6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.6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.6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.6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.6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.6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.6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.6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.6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.6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.6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6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6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6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6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6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6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6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6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6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6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6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6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6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</sheetData>
  <mergeCells count="7">
    <mergeCell ref="A46:A47"/>
    <mergeCell ref="A27:A28"/>
    <mergeCell ref="A15:A16"/>
    <mergeCell ref="B15:B16"/>
    <mergeCell ref="A21:A22"/>
    <mergeCell ref="A34:A35"/>
    <mergeCell ref="A40:A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2"/>
  <sheetViews>
    <sheetView topLeftCell="A13" zoomScale="140" zoomScaleNormal="140" workbookViewId="0">
      <selection activeCell="H7" sqref="H7"/>
    </sheetView>
  </sheetViews>
  <sheetFormatPr baseColWidth="10" defaultRowHeight="14.4" x14ac:dyDescent="0.3"/>
  <cols>
    <col min="2" max="2" width="16.44140625" customWidth="1"/>
    <col min="4" max="4" width="15.44140625" customWidth="1"/>
    <col min="6" max="6" width="16" customWidth="1"/>
    <col min="8" max="8" width="14.109375" bestFit="1" customWidth="1"/>
    <col min="10" max="10" width="14.109375" bestFit="1" customWidth="1"/>
  </cols>
  <sheetData>
    <row r="1" spans="1:14" ht="15.6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6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6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6.2" x14ac:dyDescent="0.4">
      <c r="A4" s="14" t="s">
        <v>63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6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6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6.2" x14ac:dyDescent="0.4">
      <c r="A7" s="14" t="s">
        <v>55</v>
      </c>
      <c r="B7" s="9">
        <v>0.2</v>
      </c>
      <c r="C7" s="9">
        <v>0.1</v>
      </c>
      <c r="D7" s="9">
        <v>0.15</v>
      </c>
      <c r="E7" s="9">
        <v>0.12</v>
      </c>
      <c r="F7" s="7" t="s">
        <v>56</v>
      </c>
      <c r="G7" s="27">
        <f>(B7+C7+D7+E7)/4</f>
        <v>0.14250000000000002</v>
      </c>
      <c r="H7" s="7"/>
      <c r="I7" s="7"/>
      <c r="J7" s="7"/>
      <c r="K7" s="7"/>
      <c r="L7" s="7"/>
      <c r="M7" s="7"/>
      <c r="N7" s="7"/>
    </row>
    <row r="8" spans="1:14" ht="16.2" x14ac:dyDescent="0.4">
      <c r="A8" s="7"/>
      <c r="B8" s="7"/>
      <c r="C8" s="7"/>
      <c r="D8" s="7"/>
      <c r="E8" s="7"/>
      <c r="F8" s="7"/>
      <c r="G8" s="14" t="s">
        <v>57</v>
      </c>
      <c r="H8" s="7"/>
      <c r="I8" s="7"/>
      <c r="J8" s="7"/>
      <c r="K8" s="7"/>
      <c r="L8" s="7"/>
      <c r="M8" s="7"/>
      <c r="N8" s="7"/>
    </row>
    <row r="9" spans="1:14" ht="15.6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6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.6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6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6" x14ac:dyDescent="0.35">
      <c r="A13" s="39" t="s">
        <v>23</v>
      </c>
      <c r="B13" s="7">
        <v>-3600000</v>
      </c>
      <c r="C13" s="38" t="s">
        <v>33</v>
      </c>
      <c r="D13" s="10">
        <v>2800000</v>
      </c>
      <c r="E13" s="38" t="s">
        <v>33</v>
      </c>
      <c r="F13" s="10">
        <v>2000000</v>
      </c>
      <c r="G13" s="38" t="s">
        <v>33</v>
      </c>
      <c r="H13" s="10">
        <v>1700000</v>
      </c>
      <c r="I13" s="38" t="s">
        <v>33</v>
      </c>
      <c r="J13" s="10">
        <v>1500000</v>
      </c>
      <c r="K13" s="7"/>
      <c r="L13" s="7"/>
      <c r="M13" s="7"/>
      <c r="N13" s="7"/>
    </row>
    <row r="14" spans="1:14" ht="15.6" x14ac:dyDescent="0.35">
      <c r="A14" s="39"/>
      <c r="B14" s="7"/>
      <c r="C14" s="38"/>
      <c r="D14" s="16" t="s">
        <v>58</v>
      </c>
      <c r="E14" s="38"/>
      <c r="F14" s="16" t="s">
        <v>59</v>
      </c>
      <c r="G14" s="38"/>
      <c r="H14" s="16" t="s">
        <v>60</v>
      </c>
      <c r="I14" s="38"/>
      <c r="J14" s="16" t="s">
        <v>61</v>
      </c>
      <c r="K14" s="7"/>
      <c r="L14" s="7"/>
      <c r="M14" s="7"/>
      <c r="N14" s="7"/>
    </row>
    <row r="15" spans="1:14" ht="15.6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6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6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6" x14ac:dyDescent="0.35">
      <c r="A18" s="39" t="s">
        <v>23</v>
      </c>
      <c r="B18" s="7">
        <v>-3600000</v>
      </c>
      <c r="C18" s="38" t="s">
        <v>33</v>
      </c>
      <c r="D18" s="10">
        <f>D13</f>
        <v>2800000</v>
      </c>
      <c r="E18" s="38" t="s">
        <v>33</v>
      </c>
      <c r="F18" s="10">
        <f>F13</f>
        <v>2000000</v>
      </c>
      <c r="G18" s="38" t="s">
        <v>33</v>
      </c>
      <c r="H18" s="10">
        <f>H13</f>
        <v>1700000</v>
      </c>
      <c r="I18" s="38" t="s">
        <v>33</v>
      </c>
      <c r="J18" s="10">
        <f>J13</f>
        <v>1500000</v>
      </c>
      <c r="K18" s="7"/>
      <c r="L18" s="7"/>
      <c r="M18" s="7"/>
      <c r="N18" s="7"/>
    </row>
    <row r="19" spans="1:14" ht="15.6" x14ac:dyDescent="0.35">
      <c r="A19" s="39"/>
      <c r="B19" s="7"/>
      <c r="C19" s="38"/>
      <c r="D19" s="28">
        <f>POWER(1.1425,1)</f>
        <v>1.1425000000000001</v>
      </c>
      <c r="E19" s="38"/>
      <c r="F19" s="23">
        <f>POWER(1.1425,2)</f>
        <v>1.3053062500000001</v>
      </c>
      <c r="G19" s="38"/>
      <c r="H19" s="23">
        <f>POWER(1.1425,3)</f>
        <v>1.4913123906250003</v>
      </c>
      <c r="I19" s="38"/>
      <c r="J19" s="23">
        <f>POWER(1.1425,4)</f>
        <v>1.7038244062890628</v>
      </c>
      <c r="K19" s="7"/>
      <c r="L19" s="7"/>
      <c r="M19" s="7"/>
      <c r="N19" s="7"/>
    </row>
    <row r="20" spans="1:14" ht="15.6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.6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6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.6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6" x14ac:dyDescent="0.35">
      <c r="A24" s="39" t="s">
        <v>23</v>
      </c>
      <c r="B24" s="7">
        <f>B13</f>
        <v>-3600000</v>
      </c>
      <c r="C24" s="38" t="s">
        <v>33</v>
      </c>
      <c r="D24" s="7">
        <f>D18/D19</f>
        <v>2450765.8643326038</v>
      </c>
      <c r="E24" s="38" t="s">
        <v>33</v>
      </c>
      <c r="F24" s="7">
        <f>F18/F19</f>
        <v>1532207.4800453915</v>
      </c>
      <c r="G24" s="38" t="s">
        <v>33</v>
      </c>
      <c r="H24" s="7">
        <f>H18/H19</f>
        <v>1139935.5431409914</v>
      </c>
      <c r="I24" s="38" t="s">
        <v>33</v>
      </c>
      <c r="J24" s="7">
        <f>J18/J19</f>
        <v>880372.41071514331</v>
      </c>
      <c r="K24" s="7"/>
      <c r="L24" s="7"/>
      <c r="M24" s="7"/>
      <c r="N24" s="7"/>
    </row>
    <row r="25" spans="1:14" ht="15.6" x14ac:dyDescent="0.35">
      <c r="A25" s="39"/>
      <c r="B25" s="7"/>
      <c r="C25" s="38"/>
      <c r="D25" s="7"/>
      <c r="E25" s="38"/>
      <c r="F25" s="7"/>
      <c r="G25" s="38"/>
      <c r="H25" s="7"/>
      <c r="I25" s="38"/>
      <c r="J25" s="7"/>
      <c r="K25" s="7"/>
      <c r="L25" s="7"/>
      <c r="M25" s="7"/>
      <c r="N25" s="7"/>
    </row>
    <row r="26" spans="1:14" ht="15.6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.6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6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6.2" x14ac:dyDescent="0.4">
      <c r="A29" s="14" t="s">
        <v>37</v>
      </c>
      <c r="B29" s="14">
        <f>B24+D24+F24+H24+J24</f>
        <v>2403281.2982341298</v>
      </c>
      <c r="C29" s="7" t="s">
        <v>62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6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.6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.6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.6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.6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.6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.6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.6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.6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.6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6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.6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.6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.6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6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6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.6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.6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6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.6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.6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.6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.6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.6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.6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6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.6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.6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.6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.6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.6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.6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.6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.6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.6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.6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.6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.6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.6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.6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.6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.6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.6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.6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.6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.6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6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.6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6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6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6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6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6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6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6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6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6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6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6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6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6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.6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.6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.6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.6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.6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.6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.6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.6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.6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.6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6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6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.6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.6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.6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.6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.6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.6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.6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.6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.6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.6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.6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.6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.6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.6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.6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.6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.6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.6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.6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.6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.6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.6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.6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.6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.6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.6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.6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.6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.6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.6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.6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.6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.6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.6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.6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.6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.6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.6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.6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.6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.6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.6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.6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.6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.6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.6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.6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.6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.6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.6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.6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.6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.6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.6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.6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.6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.6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.6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.6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.6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.6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.6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.6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.6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.6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.6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.6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.6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.6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.6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.6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.6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.6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.6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.6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.6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.6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.6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.6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.6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.6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.6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.6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.6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.6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.6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.6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.6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.6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.6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.6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.6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.6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.6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.6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.6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.6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.6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.6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.6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.6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.6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.6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.6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.6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.6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.6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.6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.6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.6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</sheetData>
  <mergeCells count="15">
    <mergeCell ref="A24:A25"/>
    <mergeCell ref="C24:C25"/>
    <mergeCell ref="E24:E25"/>
    <mergeCell ref="G24:G25"/>
    <mergeCell ref="I13:I14"/>
    <mergeCell ref="I18:I19"/>
    <mergeCell ref="I24:I25"/>
    <mergeCell ref="A13:A14"/>
    <mergeCell ref="C13:C14"/>
    <mergeCell ref="E13:E14"/>
    <mergeCell ref="G13:G14"/>
    <mergeCell ref="A18:A19"/>
    <mergeCell ref="C18:C19"/>
    <mergeCell ref="E18:E19"/>
    <mergeCell ref="G18:G19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76"/>
  <sheetViews>
    <sheetView tabSelected="1" topLeftCell="A4" zoomScale="130" zoomScaleNormal="130" workbookViewId="0">
      <selection activeCell="G9" sqref="G9"/>
    </sheetView>
  </sheetViews>
  <sheetFormatPr baseColWidth="10" defaultRowHeight="14.4" x14ac:dyDescent="0.3"/>
  <cols>
    <col min="2" max="2" width="13.44140625" bestFit="1" customWidth="1"/>
    <col min="4" max="4" width="12.33203125" bestFit="1" customWidth="1"/>
    <col min="6" max="6" width="12.33203125" bestFit="1" customWidth="1"/>
    <col min="8" max="8" width="12.33203125" bestFit="1" customWidth="1"/>
    <col min="10" max="10" width="12.33203125" bestFit="1" customWidth="1"/>
    <col min="11" max="11" width="12.5546875" bestFit="1" customWidth="1"/>
  </cols>
  <sheetData>
    <row r="1" spans="1:14" ht="15.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6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2" x14ac:dyDescent="0.4">
      <c r="A4" s="14" t="s">
        <v>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6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6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"/>
      <c r="M7" s="1"/>
      <c r="N7" s="1"/>
    </row>
    <row r="8" spans="1:14" ht="16.2" x14ac:dyDescent="0.4">
      <c r="A8" s="14" t="s">
        <v>55</v>
      </c>
      <c r="B8" s="9">
        <v>0.04</v>
      </c>
      <c r="C8" s="9">
        <v>0.06</v>
      </c>
      <c r="D8" s="9">
        <v>0.08</v>
      </c>
      <c r="E8" s="9">
        <v>0</v>
      </c>
      <c r="F8" s="7" t="s">
        <v>56</v>
      </c>
      <c r="G8" s="27">
        <f>(B8+C8+D8+E8)/3</f>
        <v>0.06</v>
      </c>
      <c r="H8" s="7"/>
      <c r="I8" s="7"/>
      <c r="J8" s="7"/>
      <c r="K8" s="7"/>
      <c r="L8" s="1"/>
      <c r="M8" s="1"/>
      <c r="N8" s="1"/>
    </row>
    <row r="9" spans="1:14" ht="16.2" x14ac:dyDescent="0.4">
      <c r="A9" s="7"/>
      <c r="B9" s="7"/>
      <c r="C9" s="7"/>
      <c r="D9" s="7"/>
      <c r="E9" s="7"/>
      <c r="F9" s="7"/>
      <c r="G9" s="14" t="s">
        <v>57</v>
      </c>
      <c r="H9" s="7"/>
      <c r="I9" s="7"/>
      <c r="J9" s="7"/>
      <c r="K9" s="7"/>
      <c r="L9" s="1"/>
      <c r="M9" s="1"/>
      <c r="N9" s="1"/>
    </row>
    <row r="10" spans="1:14" ht="15.6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"/>
      <c r="M10" s="1"/>
      <c r="N10" s="1"/>
    </row>
    <row r="11" spans="1:14" ht="15.6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"/>
      <c r="N11" s="1"/>
    </row>
    <row r="12" spans="1:14" ht="15.6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"/>
      <c r="M12" s="1"/>
      <c r="N12" s="1"/>
    </row>
    <row r="13" spans="1:14" ht="15.6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"/>
      <c r="M13" s="1"/>
      <c r="N13" s="1"/>
    </row>
    <row r="14" spans="1:14" ht="15.6" x14ac:dyDescent="0.35">
      <c r="A14" s="39" t="s">
        <v>23</v>
      </c>
      <c r="B14" s="7">
        <v>-200000</v>
      </c>
      <c r="C14" s="38" t="s">
        <v>33</v>
      </c>
      <c r="D14" s="10">
        <v>120000</v>
      </c>
      <c r="E14" s="38" t="s">
        <v>33</v>
      </c>
      <c r="F14" s="10">
        <v>130000</v>
      </c>
      <c r="G14" s="38" t="s">
        <v>33</v>
      </c>
      <c r="H14" s="10">
        <v>140000</v>
      </c>
      <c r="I14" s="38" t="s">
        <v>33</v>
      </c>
      <c r="J14" s="10">
        <v>150000</v>
      </c>
      <c r="K14" s="7"/>
      <c r="L14" s="1"/>
      <c r="M14" s="1"/>
      <c r="N14" s="1"/>
    </row>
    <row r="15" spans="1:14" ht="15.6" x14ac:dyDescent="0.35">
      <c r="A15" s="39"/>
      <c r="B15" s="7"/>
      <c r="C15" s="38"/>
      <c r="D15" s="16" t="s">
        <v>65</v>
      </c>
      <c r="E15" s="38"/>
      <c r="F15" s="16" t="s">
        <v>66</v>
      </c>
      <c r="G15" s="38"/>
      <c r="H15" s="16" t="s">
        <v>67</v>
      </c>
      <c r="I15" s="38"/>
      <c r="J15" s="16" t="s">
        <v>68</v>
      </c>
      <c r="K15" s="7"/>
      <c r="L15" s="1"/>
      <c r="M15" s="1"/>
      <c r="N15" s="1"/>
    </row>
    <row r="16" spans="1:14" ht="15.6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"/>
      <c r="M16" s="1"/>
      <c r="N16" s="1"/>
    </row>
    <row r="17" spans="1:14" ht="15.6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"/>
      <c r="M17" s="1"/>
      <c r="N17" s="1"/>
    </row>
    <row r="18" spans="1:14" ht="15.6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"/>
      <c r="M18" s="1"/>
      <c r="N18" s="1"/>
    </row>
    <row r="19" spans="1:14" ht="15.6" x14ac:dyDescent="0.35">
      <c r="A19" s="39" t="s">
        <v>23</v>
      </c>
      <c r="B19" s="7">
        <v>-200000</v>
      </c>
      <c r="C19" s="38" t="s">
        <v>33</v>
      </c>
      <c r="D19" s="10">
        <f>D14</f>
        <v>120000</v>
      </c>
      <c r="E19" s="38" t="s">
        <v>33</v>
      </c>
      <c r="F19" s="10">
        <f>F14</f>
        <v>130000</v>
      </c>
      <c r="G19" s="38" t="s">
        <v>33</v>
      </c>
      <c r="H19" s="10">
        <f>H14</f>
        <v>140000</v>
      </c>
      <c r="I19" s="38" t="s">
        <v>33</v>
      </c>
      <c r="J19" s="10">
        <f>J14</f>
        <v>150000</v>
      </c>
      <c r="K19" s="7"/>
      <c r="L19" s="1"/>
      <c r="M19" s="1"/>
      <c r="N19" s="1"/>
    </row>
    <row r="20" spans="1:14" ht="15.6" x14ac:dyDescent="0.35">
      <c r="A20" s="39"/>
      <c r="B20" s="7"/>
      <c r="C20" s="38"/>
      <c r="D20" s="28">
        <f>POWER(1.06,1)</f>
        <v>1.06</v>
      </c>
      <c r="E20" s="38"/>
      <c r="F20" s="23">
        <f>POWER(1.06,2)</f>
        <v>1.1236000000000002</v>
      </c>
      <c r="G20" s="38"/>
      <c r="H20" s="23">
        <f>POWER(1.06,3)</f>
        <v>1.1910160000000003</v>
      </c>
      <c r="I20" s="38"/>
      <c r="J20" s="23">
        <f>POWER(1.06,4)</f>
        <v>1.2624769600000003</v>
      </c>
      <c r="K20" s="7"/>
      <c r="L20" s="1"/>
      <c r="M20" s="1"/>
      <c r="N20" s="1"/>
    </row>
    <row r="21" spans="1:14" ht="15.6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  <c r="M21" s="1"/>
      <c r="N21" s="1"/>
    </row>
    <row r="22" spans="1:14" ht="15.6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"/>
      <c r="M22" s="1"/>
      <c r="N22" s="1"/>
    </row>
    <row r="23" spans="1:14" ht="15.6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  <c r="M23" s="1"/>
      <c r="N23" s="1"/>
    </row>
    <row r="24" spans="1:14" ht="15.6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"/>
      <c r="M24" s="1"/>
      <c r="N24" s="1"/>
    </row>
    <row r="25" spans="1:14" ht="15.6" x14ac:dyDescent="0.35">
      <c r="A25" s="39" t="s">
        <v>23</v>
      </c>
      <c r="B25" s="7">
        <f>B14</f>
        <v>-200000</v>
      </c>
      <c r="C25" s="38" t="s">
        <v>33</v>
      </c>
      <c r="D25" s="7">
        <f>D19/D20</f>
        <v>113207.54716981131</v>
      </c>
      <c r="E25" s="38" t="s">
        <v>33</v>
      </c>
      <c r="F25" s="7">
        <f>F19/F20</f>
        <v>115699.53720185117</v>
      </c>
      <c r="G25" s="38" t="s">
        <v>33</v>
      </c>
      <c r="H25" s="7">
        <f>H19/H20</f>
        <v>117546.69962452223</v>
      </c>
      <c r="I25" s="38" t="s">
        <v>33</v>
      </c>
      <c r="J25" s="7">
        <f>J19/J20</f>
        <v>118814.04948570306</v>
      </c>
      <c r="K25" s="7"/>
      <c r="L25" s="1"/>
      <c r="M25" s="1"/>
      <c r="N25" s="1"/>
    </row>
    <row r="26" spans="1:14" ht="15.6" x14ac:dyDescent="0.35">
      <c r="A26" s="39"/>
      <c r="B26" s="7"/>
      <c r="C26" s="38"/>
      <c r="D26" s="7"/>
      <c r="E26" s="38"/>
      <c r="F26" s="7"/>
      <c r="G26" s="38"/>
      <c r="H26" s="7"/>
      <c r="I26" s="38"/>
      <c r="J26" s="7"/>
      <c r="K26" s="7"/>
      <c r="L26" s="1"/>
      <c r="M26" s="1"/>
      <c r="N26" s="1"/>
    </row>
    <row r="27" spans="1:14" ht="15.6" x14ac:dyDescent="0.35">
      <c r="A27" s="7"/>
      <c r="B27" s="7"/>
      <c r="C27" s="7"/>
      <c r="D27" s="7"/>
      <c r="E27" s="7"/>
      <c r="F27" s="7"/>
      <c r="G27" s="7" t="s">
        <v>14</v>
      </c>
      <c r="H27" s="7"/>
      <c r="I27" s="7"/>
      <c r="J27" s="7"/>
      <c r="K27" s="7"/>
      <c r="L27" s="1"/>
      <c r="M27" s="1" t="s">
        <v>14</v>
      </c>
      <c r="N27" s="1"/>
    </row>
    <row r="28" spans="1:14" ht="15.6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</row>
    <row r="29" spans="1:14" ht="15.6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 t="s">
        <v>14</v>
      </c>
      <c r="L29" s="1"/>
      <c r="M29" s="1"/>
      <c r="N29" s="1"/>
    </row>
    <row r="30" spans="1:14" ht="16.2" x14ac:dyDescent="0.4">
      <c r="A30" s="14" t="s">
        <v>37</v>
      </c>
      <c r="B30" s="14">
        <f>B25+D25+F25+H25+J25</f>
        <v>265267.83348188776</v>
      </c>
      <c r="C30" s="7" t="s">
        <v>62</v>
      </c>
      <c r="D30" s="7"/>
      <c r="E30" s="7"/>
      <c r="F30" s="7"/>
      <c r="G30" s="7"/>
      <c r="H30" s="7"/>
      <c r="I30" s="7"/>
      <c r="J30" s="7"/>
      <c r="K30" s="7"/>
      <c r="L30" s="1"/>
      <c r="M30" s="1"/>
      <c r="N30" s="1"/>
    </row>
    <row r="31" spans="1:14" ht="15.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6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6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6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6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6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6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6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6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6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6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6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6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6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6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6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6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6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6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6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6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6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6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6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6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6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6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6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6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6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6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6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6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6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6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6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6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6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6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6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6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6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6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6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6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6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6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6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6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6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6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6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6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6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6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6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6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6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6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6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6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6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6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6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6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6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6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6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6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6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6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6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6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6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6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6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6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6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6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6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6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6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6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6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6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6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6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6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6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6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6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6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6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6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6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6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6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6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6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6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6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6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6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6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6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6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6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6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6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6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6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6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6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6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6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6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6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6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6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6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6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6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6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6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6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6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6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6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6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6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6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6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6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6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6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6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6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6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6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6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6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6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6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6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6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6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6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6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6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6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6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6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6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6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6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6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6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6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6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6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6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6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6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6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6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6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6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6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6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6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6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6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6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6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6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6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6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6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6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6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6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6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6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6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6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6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6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6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6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6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6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6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6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6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6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6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6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6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6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6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6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6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6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6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6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6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6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6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6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6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6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6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6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6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6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6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6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6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6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6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6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6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6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6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6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6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6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6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6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6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6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6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6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6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6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6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6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6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6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6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6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6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6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6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6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6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6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6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6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6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6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6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6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6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6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6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6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6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6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6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6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6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6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6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6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6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6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6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6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6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6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6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6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6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6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6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6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6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6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6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6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6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6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6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6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6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6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6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6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6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6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6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6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6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6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6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6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6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6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6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6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6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6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6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6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6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6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6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6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6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6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6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6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6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6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6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6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6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6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6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6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6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6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6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6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6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6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6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6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6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6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6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6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6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6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6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6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6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6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6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6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6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6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6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6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6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6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6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6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6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6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6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6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6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6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6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6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6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6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6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6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6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6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6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6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6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6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6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6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6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6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6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6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6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6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6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6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6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6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6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6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6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6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6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6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6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6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6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6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6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6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6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6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6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6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6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6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6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6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6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6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6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6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6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6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6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6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6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6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6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6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6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6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6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6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6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6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6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6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6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6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6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6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6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6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6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6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6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6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6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6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6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6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6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6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6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6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6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6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6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6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6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6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6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6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6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6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6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6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6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6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6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6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6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6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6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6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6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6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6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6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6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6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6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6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6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6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6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6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6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6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6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6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6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6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6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6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6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6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6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6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6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6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6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6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6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6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6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6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6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6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6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6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6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6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6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6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6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6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6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6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6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6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6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6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6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6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6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6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6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6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6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6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6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6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6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6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6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6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6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6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6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6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6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6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6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6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6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6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6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6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6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6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6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6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6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6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6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6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6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6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6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6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6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6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6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6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6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6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6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6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6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6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6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6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6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6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6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6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6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6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6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6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6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6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6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6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6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6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6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</sheetData>
  <mergeCells count="15">
    <mergeCell ref="A25:A26"/>
    <mergeCell ref="C25:C26"/>
    <mergeCell ref="E25:E26"/>
    <mergeCell ref="G25:G26"/>
    <mergeCell ref="I25:I26"/>
    <mergeCell ref="A14:A15"/>
    <mergeCell ref="C14:C15"/>
    <mergeCell ref="E14:E15"/>
    <mergeCell ref="G14:G15"/>
    <mergeCell ref="I14:I15"/>
    <mergeCell ref="A19:A20"/>
    <mergeCell ref="C19:C20"/>
    <mergeCell ref="E19:E20"/>
    <mergeCell ref="G19:G20"/>
    <mergeCell ref="I19:I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33"/>
  <sheetViews>
    <sheetView workbookViewId="0">
      <selection activeCell="D93" sqref="D93"/>
    </sheetView>
  </sheetViews>
  <sheetFormatPr baseColWidth="10" defaultRowHeight="14.4" x14ac:dyDescent="0.3"/>
  <cols>
    <col min="1" max="1" width="13.5546875" customWidth="1"/>
    <col min="2" max="2" width="14.5546875" customWidth="1"/>
    <col min="4" max="4" width="12.33203125" bestFit="1" customWidth="1"/>
    <col min="6" max="6" width="14" customWidth="1"/>
  </cols>
  <sheetData>
    <row r="1" spans="1:12" ht="15.6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6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6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6.2" x14ac:dyDescent="0.4">
      <c r="A4" s="14" t="s">
        <v>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6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6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6" x14ac:dyDescent="0.35">
      <c r="A7" s="9">
        <v>0.06</v>
      </c>
      <c r="B7" s="7" t="s">
        <v>70</v>
      </c>
      <c r="C7" s="7"/>
      <c r="D7" s="29">
        <f>A7/12</f>
        <v>5.0000000000000001E-3</v>
      </c>
      <c r="E7" s="7"/>
      <c r="F7" s="7"/>
      <c r="G7" s="7"/>
      <c r="H7" s="7"/>
      <c r="I7" s="7"/>
      <c r="J7" s="7"/>
      <c r="K7" s="7"/>
      <c r="L7" s="7"/>
    </row>
    <row r="8" spans="1:12" ht="15.6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6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6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5.2" x14ac:dyDescent="0.6">
      <c r="A11" s="22" t="s">
        <v>71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6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6.2" x14ac:dyDescent="0.4">
      <c r="A13" s="14">
        <v>350000</v>
      </c>
      <c r="B13" s="14" t="s">
        <v>72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6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6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6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.6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6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6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5.2" x14ac:dyDescent="0.6">
      <c r="A20" s="22" t="s">
        <v>73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6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6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6.2" x14ac:dyDescent="0.4">
      <c r="A23" s="36" t="s">
        <v>1</v>
      </c>
      <c r="B23" s="36" t="s">
        <v>2</v>
      </c>
      <c r="C23" s="4" t="s">
        <v>16</v>
      </c>
      <c r="D23" s="4"/>
      <c r="E23" s="3"/>
      <c r="F23" s="1"/>
      <c r="G23" s="7"/>
      <c r="H23" s="7"/>
      <c r="I23" s="7"/>
      <c r="J23" s="7"/>
      <c r="K23" s="7"/>
      <c r="L23" s="7"/>
    </row>
    <row r="24" spans="1:12" ht="16.2" x14ac:dyDescent="0.4">
      <c r="A24" s="36"/>
      <c r="B24" s="36"/>
      <c r="C24" s="5" t="s">
        <v>86</v>
      </c>
      <c r="D24" s="5"/>
      <c r="E24" s="1"/>
      <c r="F24" s="1"/>
      <c r="G24" s="7"/>
      <c r="H24" s="7"/>
      <c r="I24" s="7"/>
      <c r="J24" s="7"/>
      <c r="K24" s="7"/>
      <c r="L24" s="7"/>
    </row>
    <row r="25" spans="1:12" ht="15.6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6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6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6" x14ac:dyDescent="0.8">
      <c r="A28" s="6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6.2" x14ac:dyDescent="0.4">
      <c r="A29" s="36" t="s">
        <v>1</v>
      </c>
      <c r="B29" s="7">
        <v>10200</v>
      </c>
      <c r="C29" s="4" t="s">
        <v>74</v>
      </c>
      <c r="D29" s="4"/>
      <c r="E29" s="3"/>
      <c r="F29" s="7"/>
      <c r="G29" s="7"/>
      <c r="H29" s="7"/>
      <c r="I29" s="7"/>
      <c r="J29" s="7"/>
      <c r="K29" s="7"/>
      <c r="L29" s="7"/>
    </row>
    <row r="30" spans="1:12" ht="16.2" x14ac:dyDescent="0.4">
      <c r="A30" s="36"/>
      <c r="B30" s="7"/>
      <c r="C30" s="5" t="s">
        <v>91</v>
      </c>
      <c r="D30" s="5"/>
      <c r="E30" s="1"/>
      <c r="F30" s="7"/>
      <c r="G30" s="7"/>
      <c r="H30" s="7"/>
      <c r="I30" s="7"/>
      <c r="J30" s="7"/>
      <c r="K30" s="7"/>
      <c r="L30" s="7"/>
    </row>
    <row r="31" spans="1:12" ht="15.6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.6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.6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.6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6.2" x14ac:dyDescent="0.4">
      <c r="A35" s="36" t="s">
        <v>1</v>
      </c>
      <c r="B35" s="7">
        <f>B29</f>
        <v>10200</v>
      </c>
      <c r="C35" s="4" t="s">
        <v>75</v>
      </c>
      <c r="D35" s="4"/>
      <c r="E35" s="3"/>
      <c r="F35" s="7"/>
      <c r="G35" s="7"/>
      <c r="H35" s="7"/>
      <c r="I35" s="7"/>
      <c r="J35" s="7"/>
      <c r="K35" s="7"/>
      <c r="L35" s="7"/>
    </row>
    <row r="36" spans="1:12" ht="16.2" x14ac:dyDescent="0.4">
      <c r="A36" s="36"/>
      <c r="B36" s="7"/>
      <c r="C36" s="5" t="s">
        <v>92</v>
      </c>
      <c r="D36" s="5"/>
      <c r="E36" s="1"/>
      <c r="F36" s="7"/>
      <c r="G36" s="7"/>
      <c r="H36" s="7"/>
      <c r="I36" s="7"/>
      <c r="J36" s="7"/>
      <c r="K36" s="7"/>
      <c r="L36" s="7"/>
    </row>
    <row r="37" spans="1:12" ht="15.6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.6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.6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.6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.6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.6" x14ac:dyDescent="0.35">
      <c r="A42" s="36" t="s">
        <v>1</v>
      </c>
      <c r="B42" s="7">
        <f>B29</f>
        <v>10200</v>
      </c>
      <c r="C42" s="20">
        <f>POWER(1.005,30)</f>
        <v>1.1614000828953406</v>
      </c>
      <c r="D42" s="10" t="s">
        <v>17</v>
      </c>
      <c r="E42" s="19">
        <v>1</v>
      </c>
      <c r="F42" s="7"/>
      <c r="G42" s="7"/>
      <c r="H42" s="7"/>
      <c r="I42" s="7"/>
      <c r="J42" s="7"/>
      <c r="K42" s="7"/>
      <c r="L42" s="7"/>
    </row>
    <row r="43" spans="1:12" ht="15.6" x14ac:dyDescent="0.35">
      <c r="A43" s="36"/>
      <c r="B43" s="7"/>
      <c r="C43" s="11">
        <f>C42</f>
        <v>1.1614000828953406</v>
      </c>
      <c r="D43" s="7" t="s">
        <v>14</v>
      </c>
      <c r="E43" s="7" t="s">
        <v>76</v>
      </c>
      <c r="F43" s="7"/>
      <c r="G43" s="7"/>
      <c r="H43" s="7"/>
      <c r="I43" s="7"/>
      <c r="J43" s="7"/>
      <c r="K43" s="7"/>
      <c r="L43" s="7"/>
    </row>
    <row r="44" spans="1:12" ht="15.6" x14ac:dyDescent="0.35">
      <c r="A44" s="7"/>
      <c r="B44" s="7"/>
      <c r="C44" s="18"/>
      <c r="D44" s="7"/>
      <c r="E44" s="7"/>
      <c r="F44" s="7"/>
      <c r="G44" s="7"/>
      <c r="H44" s="7"/>
      <c r="I44" s="7"/>
      <c r="J44" s="7"/>
      <c r="K44" s="7"/>
      <c r="L44" s="7"/>
    </row>
    <row r="45" spans="1:12" ht="15.6" x14ac:dyDescent="0.35">
      <c r="A45" s="7"/>
      <c r="B45" s="7"/>
      <c r="C45" s="18"/>
      <c r="D45" s="7"/>
      <c r="E45" s="7"/>
      <c r="F45" s="7"/>
      <c r="G45" s="7"/>
      <c r="H45" s="7"/>
      <c r="I45" s="7"/>
      <c r="J45" s="7"/>
      <c r="K45" s="7"/>
      <c r="L45" s="7"/>
    </row>
    <row r="46" spans="1:12" ht="15.6" x14ac:dyDescent="0.35">
      <c r="A46" s="7"/>
      <c r="B46" s="7"/>
      <c r="C46" s="18"/>
      <c r="D46" s="7"/>
      <c r="E46" s="7"/>
      <c r="F46" s="7"/>
      <c r="G46" s="7"/>
      <c r="H46" s="7"/>
      <c r="I46" s="7"/>
      <c r="J46" s="7"/>
      <c r="K46" s="7"/>
      <c r="L46" s="7"/>
    </row>
    <row r="47" spans="1:12" ht="15.6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.6" x14ac:dyDescent="0.35">
      <c r="A48" s="36" t="s">
        <v>1</v>
      </c>
      <c r="B48" s="7">
        <f>B42</f>
        <v>10200</v>
      </c>
      <c r="C48" s="20">
        <f>C42-1</f>
        <v>0.16140008289534058</v>
      </c>
      <c r="D48" s="7"/>
      <c r="E48" s="7"/>
      <c r="F48" s="7"/>
      <c r="G48" s="7"/>
      <c r="H48" s="7"/>
      <c r="I48" s="7"/>
      <c r="J48" s="7"/>
      <c r="K48" s="7"/>
      <c r="L48" s="7"/>
    </row>
    <row r="49" spans="1:12" ht="15.6" x14ac:dyDescent="0.35">
      <c r="A49" s="36"/>
      <c r="B49" s="7"/>
      <c r="C49" s="11">
        <f>C43*D7</f>
        <v>5.8070004144767026E-3</v>
      </c>
      <c r="D49" s="7"/>
      <c r="E49" s="7"/>
      <c r="F49" s="7"/>
      <c r="G49" s="7"/>
      <c r="H49" s="7"/>
      <c r="I49" s="7"/>
      <c r="J49" s="7"/>
      <c r="K49" s="7"/>
      <c r="L49" s="7"/>
    </row>
    <row r="50" spans="1:12" ht="15.6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.6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6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.6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.6" x14ac:dyDescent="0.35">
      <c r="A54" s="36" t="s">
        <v>1</v>
      </c>
      <c r="B54" s="7">
        <f>B48</f>
        <v>10200</v>
      </c>
      <c r="C54" s="7" t="s">
        <v>20</v>
      </c>
      <c r="D54" s="21">
        <f>C48/C49</f>
        <v>27.794053965102933</v>
      </c>
      <c r="E54" s="7" t="s">
        <v>19</v>
      </c>
      <c r="F54" s="7"/>
      <c r="G54" s="7"/>
      <c r="H54" s="7"/>
      <c r="I54" s="7"/>
      <c r="J54" s="7"/>
      <c r="K54" s="7"/>
      <c r="L54" s="7"/>
    </row>
    <row r="55" spans="1:12" ht="15.6" x14ac:dyDescent="0.35">
      <c r="A55" s="3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.6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.6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.6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6" x14ac:dyDescent="0.8">
      <c r="A59" s="6"/>
      <c r="B59" s="7"/>
      <c r="C59" s="7"/>
      <c r="D59" s="7" t="s">
        <v>77</v>
      </c>
      <c r="E59" s="7"/>
      <c r="F59" s="7"/>
      <c r="G59" s="7"/>
      <c r="H59" s="7"/>
      <c r="I59" s="7"/>
      <c r="J59" s="7"/>
      <c r="K59" s="7"/>
      <c r="L59" s="7"/>
    </row>
    <row r="60" spans="1:12" ht="22.5" customHeight="1" x14ac:dyDescent="0.7">
      <c r="A60" s="15" t="s">
        <v>12</v>
      </c>
      <c r="B60" s="14">
        <f>B54*D54</f>
        <v>283499.35044404992</v>
      </c>
      <c r="C60" s="17" t="s">
        <v>33</v>
      </c>
      <c r="D60" s="7">
        <v>100000</v>
      </c>
      <c r="E60" s="30" t="s">
        <v>78</v>
      </c>
      <c r="F60" s="14">
        <f>B60+D60</f>
        <v>383499.35044404992</v>
      </c>
      <c r="G60" s="7"/>
      <c r="H60" s="7"/>
      <c r="I60" s="7"/>
      <c r="J60" s="7"/>
      <c r="K60" s="7"/>
      <c r="L60" s="7"/>
    </row>
    <row r="61" spans="1:12" ht="16.5" customHeight="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.6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.6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.6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.6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.6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.6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.6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5.2" x14ac:dyDescent="0.6">
      <c r="A69" s="22" t="s">
        <v>81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.6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.6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6.2" x14ac:dyDescent="0.4">
      <c r="A72" s="36" t="s">
        <v>1</v>
      </c>
      <c r="B72" s="36" t="s">
        <v>2</v>
      </c>
      <c r="C72" s="4" t="s">
        <v>16</v>
      </c>
      <c r="D72" s="4"/>
      <c r="E72" s="3"/>
      <c r="F72" s="1"/>
      <c r="G72" s="7"/>
      <c r="H72" s="7"/>
      <c r="I72" s="7"/>
      <c r="J72" s="7"/>
      <c r="K72" s="7"/>
      <c r="L72" s="7"/>
    </row>
    <row r="73" spans="1:12" ht="16.2" x14ac:dyDescent="0.4">
      <c r="A73" s="36"/>
      <c r="B73" s="36"/>
      <c r="C73" s="5" t="s">
        <v>86</v>
      </c>
      <c r="D73" s="5"/>
      <c r="E73" s="1"/>
      <c r="F73" s="1"/>
      <c r="G73" s="7"/>
      <c r="H73" s="7"/>
      <c r="I73" s="7"/>
      <c r="J73" s="7"/>
      <c r="K73" s="7"/>
      <c r="L73" s="7"/>
    </row>
    <row r="74" spans="1:12" ht="18" customHeight="1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8" customHeight="1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6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36" x14ac:dyDescent="0.8">
      <c r="A77" s="6"/>
      <c r="B77" s="1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6.2" x14ac:dyDescent="0.4">
      <c r="A78" s="36" t="s">
        <v>1</v>
      </c>
      <c r="B78" s="7">
        <v>10498</v>
      </c>
      <c r="C78" s="4" t="s">
        <v>79</v>
      </c>
      <c r="D78" s="4"/>
      <c r="E78" s="3"/>
      <c r="F78" s="7"/>
      <c r="G78" s="7"/>
      <c r="H78" s="7"/>
      <c r="I78" s="7"/>
      <c r="J78" s="7"/>
      <c r="K78" s="7"/>
      <c r="L78" s="7"/>
    </row>
    <row r="79" spans="1:12" ht="16.2" x14ac:dyDescent="0.4">
      <c r="A79" s="36"/>
      <c r="B79" s="7"/>
      <c r="C79" s="5" t="s">
        <v>93</v>
      </c>
      <c r="D79" s="5"/>
      <c r="E79" s="1"/>
      <c r="F79" s="7"/>
      <c r="G79" s="7"/>
      <c r="H79" s="7"/>
      <c r="I79" s="7"/>
      <c r="J79" s="7"/>
      <c r="K79" s="7"/>
      <c r="L79" s="7"/>
    </row>
    <row r="80" spans="1:12" ht="18" customHeight="1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8" customHeight="1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6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6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6.2" x14ac:dyDescent="0.4">
      <c r="A84" s="36" t="s">
        <v>1</v>
      </c>
      <c r="B84" s="7">
        <f>B78</f>
        <v>10498</v>
      </c>
      <c r="C84" s="4" t="s">
        <v>80</v>
      </c>
      <c r="D84" s="4"/>
      <c r="E84" s="3"/>
      <c r="F84" s="7"/>
      <c r="G84" s="7"/>
      <c r="H84" s="7"/>
      <c r="I84" s="7"/>
      <c r="J84" s="7"/>
      <c r="K84" s="7"/>
      <c r="L84" s="7"/>
    </row>
    <row r="85" spans="1:12" ht="16.2" x14ac:dyDescent="0.4">
      <c r="A85" s="36"/>
      <c r="B85" s="7"/>
      <c r="C85" s="5" t="s">
        <v>94</v>
      </c>
      <c r="D85" s="5"/>
      <c r="E85" s="1"/>
      <c r="F85" s="7"/>
      <c r="G85" s="7"/>
      <c r="H85" s="7"/>
      <c r="I85" s="7"/>
      <c r="J85" s="7"/>
      <c r="K85" s="7"/>
      <c r="L85" s="7"/>
    </row>
    <row r="86" spans="1:12" ht="15.6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6.5" customHeight="1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6.5" customHeight="1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.6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.6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.6" x14ac:dyDescent="0.35">
      <c r="A91" s="36" t="s">
        <v>1</v>
      </c>
      <c r="B91" s="7">
        <f>B78</f>
        <v>10498</v>
      </c>
      <c r="C91" s="20">
        <f>POWER(1.005,36)</f>
        <v>1.1966805248234127</v>
      </c>
      <c r="D91" s="10" t="s">
        <v>17</v>
      </c>
      <c r="E91" s="19">
        <v>1</v>
      </c>
      <c r="F91" s="7"/>
      <c r="G91" s="7"/>
      <c r="H91" s="7"/>
      <c r="I91" s="7"/>
      <c r="J91" s="7"/>
      <c r="K91" s="7"/>
      <c r="L91" s="7"/>
    </row>
    <row r="92" spans="1:12" ht="15.6" x14ac:dyDescent="0.35">
      <c r="A92" s="36"/>
      <c r="B92" s="7"/>
      <c r="C92" s="11">
        <f>C91</f>
        <v>1.1966805248234127</v>
      </c>
      <c r="D92" s="7" t="s">
        <v>14</v>
      </c>
      <c r="E92" s="7" t="s">
        <v>76</v>
      </c>
      <c r="F92" s="7"/>
      <c r="G92" s="7"/>
      <c r="H92" s="7"/>
      <c r="I92" s="7"/>
      <c r="J92" s="7"/>
      <c r="K92" s="7"/>
      <c r="L92" s="7"/>
    </row>
    <row r="93" spans="1:12" ht="16.5" customHeight="1" x14ac:dyDescent="0.35">
      <c r="A93" s="7"/>
      <c r="B93" s="7"/>
      <c r="C93" s="18"/>
      <c r="D93" s="7"/>
      <c r="E93" s="7"/>
      <c r="F93" s="7"/>
      <c r="G93" s="7"/>
      <c r="H93" s="7"/>
      <c r="I93" s="7"/>
      <c r="J93" s="7"/>
      <c r="K93" s="7"/>
      <c r="L93" s="7"/>
    </row>
    <row r="94" spans="1:12" ht="16.5" customHeight="1" x14ac:dyDescent="0.35">
      <c r="A94" s="7"/>
      <c r="B94" s="7"/>
      <c r="C94" s="18"/>
      <c r="D94" s="7"/>
      <c r="E94" s="7"/>
      <c r="F94" s="7"/>
      <c r="G94" s="7"/>
      <c r="H94" s="7"/>
      <c r="I94" s="7"/>
      <c r="J94" s="7"/>
      <c r="K94" s="7"/>
      <c r="L94" s="7"/>
    </row>
    <row r="95" spans="1:12" ht="15.6" x14ac:dyDescent="0.35">
      <c r="A95" s="7"/>
      <c r="B95" s="7"/>
      <c r="C95" s="18"/>
      <c r="D95" s="7"/>
      <c r="E95" s="7"/>
      <c r="F95" s="7"/>
      <c r="G95" s="7"/>
      <c r="H95" s="7"/>
      <c r="I95" s="7"/>
      <c r="J95" s="7"/>
      <c r="K95" s="7"/>
      <c r="L95" s="7"/>
    </row>
    <row r="96" spans="1:12" ht="15.6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.6" x14ac:dyDescent="0.35">
      <c r="A97" s="36" t="s">
        <v>1</v>
      </c>
      <c r="B97" s="7">
        <f>B91</f>
        <v>10498</v>
      </c>
      <c r="C97" s="20">
        <f>C91-1</f>
        <v>0.19668052482341269</v>
      </c>
      <c r="D97" s="7"/>
      <c r="E97" s="7"/>
      <c r="F97" s="7"/>
      <c r="G97" s="7"/>
      <c r="H97" s="7"/>
      <c r="I97" s="7"/>
      <c r="J97" s="7"/>
      <c r="K97" s="7"/>
      <c r="L97" s="7"/>
    </row>
    <row r="98" spans="1:12" ht="15.6" x14ac:dyDescent="0.35">
      <c r="A98" s="36"/>
      <c r="B98" s="7"/>
      <c r="C98" s="11">
        <f>C92*D7</f>
        <v>5.9834026241170632E-3</v>
      </c>
      <c r="D98" s="7"/>
      <c r="E98" s="7"/>
      <c r="F98" s="7"/>
      <c r="G98" s="7"/>
      <c r="H98" s="7"/>
      <c r="I98" s="7"/>
      <c r="J98" s="7"/>
      <c r="K98" s="7"/>
      <c r="L98" s="7"/>
    </row>
    <row r="99" spans="1:12" ht="16.5" customHeight="1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6.5" customHeight="1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.6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21" x14ac:dyDescent="0.5">
      <c r="A102" s="15" t="s">
        <v>82</v>
      </c>
      <c r="B102" s="7">
        <f>B78</f>
        <v>10498</v>
      </c>
      <c r="C102" s="7" t="s">
        <v>20</v>
      </c>
      <c r="D102" s="21">
        <f>C97/C98</f>
        <v>32.871016239264982</v>
      </c>
      <c r="E102" s="7" t="s">
        <v>19</v>
      </c>
      <c r="F102" s="7"/>
      <c r="G102" s="7"/>
      <c r="H102" s="7"/>
      <c r="I102" s="7"/>
      <c r="J102" s="7"/>
      <c r="K102" s="7"/>
      <c r="L102" s="7"/>
    </row>
    <row r="103" spans="1:12" ht="15.6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.6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.6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.6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21" x14ac:dyDescent="0.5">
      <c r="A107" s="15" t="s">
        <v>83</v>
      </c>
      <c r="B107" s="14">
        <f>B102*D102</f>
        <v>345079.92847980378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.6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.6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.6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21" x14ac:dyDescent="0.5">
      <c r="A111" s="32" t="s">
        <v>84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.6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6.2" x14ac:dyDescent="0.4">
      <c r="A113" s="31" t="s">
        <v>85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.6" x14ac:dyDescent="0.35">
      <c r="A114" s="7" t="s">
        <v>14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.6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.6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.6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.6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.6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.6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.6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.6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.6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.6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.6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.6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.6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.6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.6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.6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.6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.6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.6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.6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.6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.6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.6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.6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.6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.6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.6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.6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.6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.6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.6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5.6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5.6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5.6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5.6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5.6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5.6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5.6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5.6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5.6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5.6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5.6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.6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.6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.6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.6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.6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.6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.6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.6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.6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.6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.6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.6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.6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5.6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.6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.6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.6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.6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.6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.6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5.6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.6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5.6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5.6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.6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.6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.6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.6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.6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.6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.6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.6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.6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.6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5.6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.6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.6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.6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5.6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.6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5.6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.6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.6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5.6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5.6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5.6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5.6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.6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.6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5.6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.6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5.6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5.6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5.6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5.6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.6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5.6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5.6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.6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.6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5.6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5.6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.6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.6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5.6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5.6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5.6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5.6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.6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5.6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5.6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5.6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5.6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.6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5.6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5.6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5.6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5.6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5.6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5.6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5.6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5.6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5.6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5.6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5.6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5.6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5.6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5.6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5.6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5.6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5.6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5.6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5.6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5.6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5.6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5.6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5.6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5.6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5.6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5.6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5.6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5.6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5.6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5.6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5.6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5.6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5.6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5.6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5.6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5.6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5.6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5.6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5.6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5.6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5.6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5.6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5.6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5.6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5.6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5.6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5.6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5.6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5.6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5.6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5.6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5.6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5.6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5.6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5.6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5.6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5.6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5.6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5.6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5.6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5.6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5.6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5.6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5.6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5.6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5.6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5.6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5.6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5.6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5.6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5.6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5.6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5.6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5.6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5.6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5.6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5.6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5.6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5.6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5.6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5.6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5.6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5.6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5.6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5.6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5.6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5.6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5.6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5.6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5.6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5.6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5.6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5.6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5.6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5.6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5.6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5.6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5.6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5.6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5.6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5.6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5.6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5.6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5.6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5.6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5.6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5.6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5.6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5.6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5.6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5.6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5.6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5.6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5.6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5.6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5.6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5.6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5.6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5.6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5.6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5.6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5.6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5.6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5.6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5.6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5.6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5.6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5.6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5.6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5.6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5.6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5.6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5.6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5.6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5.6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5.6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5.6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5.6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5.6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5.6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5.6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5.6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5.6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5.6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5.6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5.6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5.6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5.6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5.6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5.6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5.6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5.6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5.6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5.6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5.6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5.6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5.6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5.6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5.6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5.6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5.6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5.6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5.6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5.6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5.6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5.6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5.6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5.6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5.6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5.6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5.6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5.6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5.6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5.6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5.6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5.6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5.6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5.6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5.6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5.6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5.6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5.6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5.6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5.6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5.6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5.6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5.6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5.6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5.6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5.6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5.6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5.6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5.6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5.6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5.6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5.6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5.6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5.6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5.6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5.6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5.6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5.6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5.6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5.6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5.6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5.6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5.6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5.6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5.6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5.6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5.6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5.6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5.6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5.6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5.6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5.6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5.6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5.6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5.6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5.6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5.6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5.6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5.6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5.6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5.6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5.6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5.6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5.6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5.6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5.6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5.6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5.6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5.6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5.6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5.6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5.6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5.6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5.6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5.6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5.6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5.6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5.6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5.6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5.6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5.6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5.6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5.6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5.6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5.6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5.6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5.6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5.6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5.6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5.6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5.6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5.6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5.6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5.6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5.6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5.6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5.6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5.6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5.6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5.6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5.6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5.6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5.6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5.6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5.6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5.6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5.6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5.6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5.6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5.6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5.6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5.6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5.6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5.6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5.6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5.6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5.6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5.6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5.6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5.6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5.6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5.6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5.6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5.6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5.6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5.6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5.6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5.6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5.6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5.6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5.6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5.6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5.6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5.6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5.6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5.6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5.6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5.6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5.6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5.6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5.6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5.6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5.6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5.6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5.6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5.6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5.6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5.6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5.6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5.6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5.6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5.6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5.6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5.6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5.6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5.6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5.6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5.6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5.6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5.6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5.6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5.6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5.6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5.6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5.6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5.6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5.6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5.6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5.6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5.6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5.6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5.6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5.6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5.6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5.6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5.6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5.6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5.6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5.6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5.6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5.6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5.6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5.6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5.6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5.6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5.6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5.6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5.6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5.6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5.6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5.6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5.6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5.6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5.6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5.6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5.6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5.6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5.6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5.6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5.6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5.6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5.6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5.6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5.6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5.6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5.6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5.6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ht="15.6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ht="15.6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5.6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5.6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ht="15.6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ht="15.6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5.6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ht="15.6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ht="15.6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ht="15.6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5.6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5.6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5.6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ht="15.6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5.6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ht="15.6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ht="15.6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ht="15.6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5.6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5.6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ht="15.6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ht="15.6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5.6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ht="15.6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ht="15.6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ht="15.6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5.6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ht="15.6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ht="15.6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ht="15.6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5.6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ht="15.6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ht="15.6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ht="15.6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5.6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ht="15.6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ht="15.6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ht="15.6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ht="15.6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5.6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ht="15.6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ht="15.6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ht="15.6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ht="15.6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5.6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ht="15.6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ht="15.6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ht="15.6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ht="15.6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ht="15.6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ht="15.6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ht="15.6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ht="15.6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ht="15.6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ht="15.6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ht="15.6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ht="15.6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ht="15.6" x14ac:dyDescent="0.3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ht="15.6" x14ac:dyDescent="0.3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ht="15.6" x14ac:dyDescent="0.3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ht="15.6" x14ac:dyDescent="0.3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ht="15.6" x14ac:dyDescent="0.3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ht="15.6" x14ac:dyDescent="0.3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ht="15.6" x14ac:dyDescent="0.3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ht="15.6" x14ac:dyDescent="0.3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ht="15.6" x14ac:dyDescent="0.3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ht="15.6" x14ac:dyDescent="0.3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ht="15.6" x14ac:dyDescent="0.3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ht="15.6" x14ac:dyDescent="0.3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ht="15.6" x14ac:dyDescent="0.3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ht="15.6" x14ac:dyDescent="0.3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ht="15.6" x14ac:dyDescent="0.3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ht="15.6" x14ac:dyDescent="0.3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ht="15.6" x14ac:dyDescent="0.3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5.6" x14ac:dyDescent="0.3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ht="15.6" x14ac:dyDescent="0.3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ht="15.6" x14ac:dyDescent="0.3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ht="15.6" x14ac:dyDescent="0.3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ht="15.6" x14ac:dyDescent="0.3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ht="15.6" x14ac:dyDescent="0.3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ht="15.6" x14ac:dyDescent="0.3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ht="15.6" x14ac:dyDescent="0.3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ht="15.6" x14ac:dyDescent="0.3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ht="15.6" x14ac:dyDescent="0.3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ht="15.6" x14ac:dyDescent="0.3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ht="15.6" x14ac:dyDescent="0.3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ht="15.6" x14ac:dyDescent="0.3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ht="15.6" x14ac:dyDescent="0.3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ht="15.6" x14ac:dyDescent="0.3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ht="15.6" x14ac:dyDescent="0.3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ht="15.6" x14ac:dyDescent="0.3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ht="15.6" x14ac:dyDescent="0.3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ht="15.6" x14ac:dyDescent="0.3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ht="15.6" x14ac:dyDescent="0.3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ht="15.6" x14ac:dyDescent="0.3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ht="15.6" x14ac:dyDescent="0.3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ht="15.6" x14ac:dyDescent="0.3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ht="15.6" x14ac:dyDescent="0.3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ht="15.6" x14ac:dyDescent="0.3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ht="15.6" x14ac:dyDescent="0.3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ht="15.6" x14ac:dyDescent="0.3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ht="15.6" x14ac:dyDescent="0.3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ht="15.6" x14ac:dyDescent="0.3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ht="15.6" x14ac:dyDescent="0.3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ht="15.6" x14ac:dyDescent="0.3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ht="15.6" x14ac:dyDescent="0.3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ht="15.6" x14ac:dyDescent="0.3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ht="15.6" x14ac:dyDescent="0.3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ht="15.6" x14ac:dyDescent="0.3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ht="15.6" x14ac:dyDescent="0.3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ht="15.6" x14ac:dyDescent="0.3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ht="15.6" x14ac:dyDescent="0.3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ht="15.6" x14ac:dyDescent="0.3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ht="15.6" x14ac:dyDescent="0.3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ht="15.6" x14ac:dyDescent="0.3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ht="15.6" x14ac:dyDescent="0.3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ht="15.6" x14ac:dyDescent="0.3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ht="15.6" x14ac:dyDescent="0.3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ht="15.6" x14ac:dyDescent="0.3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ht="15.6" x14ac:dyDescent="0.3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ht="15.6" x14ac:dyDescent="0.3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ht="15.6" x14ac:dyDescent="0.3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ht="15.6" x14ac:dyDescent="0.3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ht="15.6" x14ac:dyDescent="0.3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ht="15.6" x14ac:dyDescent="0.3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ht="15.6" x14ac:dyDescent="0.3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ht="15.6" x14ac:dyDescent="0.3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ht="15.6" x14ac:dyDescent="0.3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ht="15.6" x14ac:dyDescent="0.3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ht="15.6" x14ac:dyDescent="0.3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ht="15.6" x14ac:dyDescent="0.3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ht="15.6" x14ac:dyDescent="0.3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</sheetData>
  <mergeCells count="13">
    <mergeCell ref="A97:A98"/>
    <mergeCell ref="A54:A55"/>
    <mergeCell ref="A23:A24"/>
    <mergeCell ref="B23:B24"/>
    <mergeCell ref="A29:A30"/>
    <mergeCell ref="A35:A36"/>
    <mergeCell ref="A42:A43"/>
    <mergeCell ref="A48:A49"/>
    <mergeCell ref="A72:A73"/>
    <mergeCell ref="B72:B73"/>
    <mergeCell ref="A78:A79"/>
    <mergeCell ref="A84:A85"/>
    <mergeCell ref="A91:A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 1</vt:lpstr>
      <vt:lpstr>CASO 2</vt:lpstr>
      <vt:lpstr>CASO 3</vt:lpstr>
      <vt:lpstr>CASO 4</vt:lpstr>
      <vt:lpstr>CASO 5</vt:lpstr>
      <vt:lpstr>CASO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Castillo Garcia</dc:creator>
  <cp:lastModifiedBy>Castillo</cp:lastModifiedBy>
  <dcterms:created xsi:type="dcterms:W3CDTF">2010-09-16T23:53:21Z</dcterms:created>
  <dcterms:modified xsi:type="dcterms:W3CDTF">2021-06-17T23:04:41Z</dcterms:modified>
</cp:coreProperties>
</file>