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illo\Documents\CCPSV , IMCP, CURSOS, MUNDOCP\MUNDO CP Cursos 2021\MUNDO CP Cursos 2021\"/>
    </mc:Choice>
  </mc:AlternateContent>
  <xr:revisionPtr revIDLastSave="0" documentId="13_ncr:1_{5B92D808-A9E3-420C-B29D-22C9F7193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so No. 1" sheetId="4" r:id="rId1"/>
    <sheet name="Caso No. 2" sheetId="5" r:id="rId2"/>
    <sheet name="Caso No. 3" sheetId="6" r:id="rId3"/>
    <sheet name="Hoja4" sheetId="7" r:id="rId4"/>
    <sheet name="Hoja5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6" l="1"/>
  <c r="O28" i="6"/>
  <c r="D177" i="6"/>
  <c r="M43" i="6"/>
  <c r="M39" i="6"/>
  <c r="L35" i="6"/>
  <c r="P12" i="6"/>
  <c r="O12" i="6"/>
  <c r="O14" i="6" s="1"/>
  <c r="L12" i="6"/>
  <c r="I12" i="6"/>
  <c r="M22" i="6"/>
  <c r="I5" i="6"/>
  <c r="I6" i="6" s="1"/>
  <c r="L37" i="6" s="1"/>
  <c r="A118" i="6"/>
  <c r="B121" i="6" s="1"/>
  <c r="A116" i="6"/>
  <c r="D121" i="6" s="1"/>
  <c r="A114" i="6"/>
  <c r="C122" i="6" s="1"/>
  <c r="B125" i="6" s="1"/>
  <c r="D106" i="6"/>
  <c r="D105" i="6"/>
  <c r="D100" i="6"/>
  <c r="D99" i="6"/>
  <c r="D95" i="6"/>
  <c r="D94" i="6"/>
  <c r="D85" i="6"/>
  <c r="D84" i="6"/>
  <c r="D81" i="6"/>
  <c r="D80" i="6"/>
  <c r="D77" i="6"/>
  <c r="D76" i="6"/>
  <c r="D67" i="6"/>
  <c r="D69" i="6" s="1"/>
  <c r="D64" i="6"/>
  <c r="D63" i="6"/>
  <c r="F12" i="6"/>
  <c r="C175" i="6" s="1"/>
  <c r="D175" i="6" s="1"/>
  <c r="F10" i="6"/>
  <c r="C173" i="6" s="1"/>
  <c r="D173" i="6" s="1"/>
  <c r="J12" i="6" s="1"/>
  <c r="F8" i="6"/>
  <c r="C171" i="6" s="1"/>
  <c r="C28" i="6"/>
  <c r="C27" i="6"/>
  <c r="H131" i="5"/>
  <c r="E86" i="5"/>
  <c r="B101" i="5" s="1"/>
  <c r="C137" i="5"/>
  <c r="C136" i="5"/>
  <c r="C138" i="5" s="1"/>
  <c r="A140" i="5" s="1"/>
  <c r="H135" i="5"/>
  <c r="C140" i="5" s="1"/>
  <c r="C131" i="5"/>
  <c r="H125" i="5"/>
  <c r="B125" i="5"/>
  <c r="H120" i="5" s="1"/>
  <c r="H124" i="5"/>
  <c r="C121" i="5"/>
  <c r="C120" i="5"/>
  <c r="H115" i="5"/>
  <c r="B115" i="5"/>
  <c r="H110" i="5" s="1"/>
  <c r="H114" i="5"/>
  <c r="C111" i="5"/>
  <c r="C110" i="5"/>
  <c r="E84" i="5"/>
  <c r="B99" i="5" s="1"/>
  <c r="E82" i="5"/>
  <c r="B97" i="5" s="1"/>
  <c r="E55" i="5"/>
  <c r="B55" i="5"/>
  <c r="E53" i="5"/>
  <c r="B53" i="5"/>
  <c r="E51" i="5"/>
  <c r="B51" i="5"/>
  <c r="E38" i="5"/>
  <c r="E36" i="5"/>
  <c r="E34" i="5"/>
  <c r="B34" i="5"/>
  <c r="B38" i="5" s="1"/>
  <c r="G10" i="5"/>
  <c r="C55" i="5" s="1"/>
  <c r="G8" i="5"/>
  <c r="C53" i="5" s="1"/>
  <c r="G6" i="5"/>
  <c r="C51" i="5" s="1"/>
  <c r="C137" i="4"/>
  <c r="C136" i="4"/>
  <c r="I135" i="4"/>
  <c r="C140" i="4" s="1"/>
  <c r="I131" i="4"/>
  <c r="C131" i="4"/>
  <c r="I125" i="4"/>
  <c r="I124" i="4"/>
  <c r="I115" i="4"/>
  <c r="I114" i="4"/>
  <c r="B125" i="4"/>
  <c r="I120" i="4" s="1"/>
  <c r="B115" i="4"/>
  <c r="C121" i="4"/>
  <c r="C122" i="4" s="1"/>
  <c r="C125" i="4" s="1"/>
  <c r="C120" i="4"/>
  <c r="C111" i="4"/>
  <c r="C110" i="4"/>
  <c r="E86" i="4"/>
  <c r="C132" i="4" s="1"/>
  <c r="C133" i="4" s="1"/>
  <c r="E84" i="4"/>
  <c r="B99" i="4" s="1"/>
  <c r="E82" i="4"/>
  <c r="B97" i="4" s="1"/>
  <c r="E55" i="4"/>
  <c r="E53" i="4"/>
  <c r="E51" i="4"/>
  <c r="B55" i="4"/>
  <c r="B53" i="4"/>
  <c r="B51" i="4"/>
  <c r="E38" i="4"/>
  <c r="E36" i="4"/>
  <c r="E34" i="4"/>
  <c r="B34" i="4"/>
  <c r="B38" i="4" s="1"/>
  <c r="G10" i="4"/>
  <c r="C38" i="4" s="1"/>
  <c r="G8" i="4"/>
  <c r="C36" i="4" s="1"/>
  <c r="G6" i="4"/>
  <c r="C34" i="4" s="1"/>
  <c r="M37" i="6" l="1"/>
  <c r="M41" i="6" s="1"/>
  <c r="M45" i="6" s="1"/>
  <c r="D86" i="6"/>
  <c r="F86" i="6" s="1"/>
  <c r="D107" i="6"/>
  <c r="B124" i="6"/>
  <c r="D124" i="6" s="1"/>
  <c r="D82" i="6"/>
  <c r="F82" i="6" s="1"/>
  <c r="D101" i="6"/>
  <c r="F101" i="6" s="1"/>
  <c r="D96" i="6"/>
  <c r="D171" i="6"/>
  <c r="C177" i="6"/>
  <c r="D78" i="6"/>
  <c r="F78" i="6" s="1"/>
  <c r="F69" i="6"/>
  <c r="F14" i="6"/>
  <c r="D65" i="6"/>
  <c r="F65" i="6" s="1"/>
  <c r="E27" i="6"/>
  <c r="E140" i="5"/>
  <c r="I132" i="4"/>
  <c r="I133" i="4" s="1"/>
  <c r="F135" i="4" s="1"/>
  <c r="B114" i="5"/>
  <c r="C112" i="4"/>
  <c r="B114" i="4"/>
  <c r="I111" i="4" s="1"/>
  <c r="I112" i="4" s="1"/>
  <c r="G114" i="4" s="1"/>
  <c r="K114" i="4" s="1"/>
  <c r="B124" i="4"/>
  <c r="I121" i="4" s="1"/>
  <c r="I122" i="4" s="1"/>
  <c r="B101" i="4"/>
  <c r="K135" i="4"/>
  <c r="C138" i="4"/>
  <c r="A140" i="4" s="1"/>
  <c r="E140" i="4" s="1"/>
  <c r="H132" i="5"/>
  <c r="H133" i="5" s="1"/>
  <c r="F135" i="5" s="1"/>
  <c r="J135" i="5" s="1"/>
  <c r="D51" i="5"/>
  <c r="C115" i="4"/>
  <c r="E115" i="4" s="1"/>
  <c r="C114" i="4"/>
  <c r="E114" i="4" s="1"/>
  <c r="C124" i="4"/>
  <c r="E124" i="4" s="1"/>
  <c r="E125" i="4"/>
  <c r="I110" i="4"/>
  <c r="D55" i="5"/>
  <c r="B124" i="5"/>
  <c r="H121" i="5" s="1"/>
  <c r="H122" i="5" s="1"/>
  <c r="C122" i="5"/>
  <c r="C125" i="5" s="1"/>
  <c r="E125" i="5" s="1"/>
  <c r="C112" i="5"/>
  <c r="C115" i="5" s="1"/>
  <c r="E115" i="5" s="1"/>
  <c r="H111" i="5"/>
  <c r="H112" i="5" s="1"/>
  <c r="D53" i="5"/>
  <c r="C57" i="5"/>
  <c r="B36" i="5"/>
  <c r="C132" i="5"/>
  <c r="C133" i="5" s="1"/>
  <c r="G12" i="5"/>
  <c r="C34" i="5"/>
  <c r="C36" i="5"/>
  <c r="C38" i="5"/>
  <c r="D38" i="5" s="1"/>
  <c r="C40" i="4"/>
  <c r="B36" i="4"/>
  <c r="D36" i="4" s="1"/>
  <c r="C53" i="4"/>
  <c r="C51" i="4"/>
  <c r="D51" i="4" s="1"/>
  <c r="C55" i="4"/>
  <c r="D55" i="4" s="1"/>
  <c r="D38" i="4"/>
  <c r="G12" i="4"/>
  <c r="D34" i="4"/>
  <c r="C97" i="4" s="1"/>
  <c r="D97" i="4" s="1"/>
  <c r="F88" i="6" l="1"/>
  <c r="L51" i="6" s="1"/>
  <c r="L5" i="6"/>
  <c r="P5" i="6"/>
  <c r="F107" i="6"/>
  <c r="F96" i="6"/>
  <c r="F109" i="6" s="1"/>
  <c r="L53" i="6" s="1"/>
  <c r="F71" i="6"/>
  <c r="L49" i="6" s="1"/>
  <c r="C57" i="4"/>
  <c r="D53" i="4"/>
  <c r="C124" i="5"/>
  <c r="E124" i="5" s="1"/>
  <c r="G124" i="4"/>
  <c r="K124" i="4" s="1"/>
  <c r="G125" i="4"/>
  <c r="K125" i="4" s="1"/>
  <c r="C99" i="4"/>
  <c r="D99" i="4" s="1"/>
  <c r="C101" i="5"/>
  <c r="D101" i="5" s="1"/>
  <c r="C114" i="5"/>
  <c r="E114" i="5" s="1"/>
  <c r="C101" i="4"/>
  <c r="D101" i="4" s="1"/>
  <c r="G115" i="4"/>
  <c r="K115" i="4" s="1"/>
  <c r="D57" i="5"/>
  <c r="G125" i="5"/>
  <c r="J125" i="5" s="1"/>
  <c r="G124" i="5"/>
  <c r="J124" i="5" s="1"/>
  <c r="G115" i="5"/>
  <c r="J115" i="5" s="1"/>
  <c r="G114" i="5"/>
  <c r="J114" i="5" s="1"/>
  <c r="C40" i="5"/>
  <c r="D34" i="5"/>
  <c r="D36" i="5"/>
  <c r="C99" i="5" s="1"/>
  <c r="D99" i="5" s="1"/>
  <c r="D40" i="4"/>
  <c r="D57" i="4"/>
  <c r="M53" i="6" l="1"/>
  <c r="M55" i="6" s="1"/>
  <c r="O6" i="6"/>
  <c r="O7" i="6" s="1"/>
  <c r="O19" i="6"/>
  <c r="L14" i="6"/>
  <c r="L15" i="6" s="1"/>
  <c r="M26" i="6"/>
  <c r="I26" i="6"/>
  <c r="I13" i="6"/>
  <c r="I14" i="6" s="1"/>
  <c r="D40" i="5"/>
  <c r="C97" i="5"/>
  <c r="D97" i="5" s="1"/>
</calcChain>
</file>

<file path=xl/sharedStrings.xml><?xml version="1.0" encoding="utf-8"?>
<sst xmlns="http://schemas.openxmlformats.org/spreadsheetml/2006/main" count="545" uniqueCount="218">
  <si>
    <t xml:space="preserve"> </t>
  </si>
  <si>
    <t>Elemento</t>
  </si>
  <si>
    <t>Unidades</t>
  </si>
  <si>
    <t>unidades</t>
  </si>
  <si>
    <t>TOTAL</t>
  </si>
  <si>
    <t>DATOS :</t>
  </si>
  <si>
    <t>Materia Prima</t>
  </si>
  <si>
    <t>Mano de Obra</t>
  </si>
  <si>
    <t>Gastos Indirectos</t>
  </si>
  <si>
    <t>Kgs.</t>
  </si>
  <si>
    <t>Horas</t>
  </si>
  <si>
    <t xml:space="preserve">       =</t>
  </si>
  <si>
    <t xml:space="preserve">   T  O  T  A  L</t>
  </si>
  <si>
    <t xml:space="preserve">Presupuesto </t>
  </si>
  <si>
    <t xml:space="preserve">Volumén de gastos </t>
  </si>
  <si>
    <t>Indirectos</t>
  </si>
  <si>
    <t>INFORME DE VOLUMÉN DE PRODUCCIÓN</t>
  </si>
  <si>
    <t>Terminadas</t>
  </si>
  <si>
    <t>En proceso</t>
  </si>
  <si>
    <t>( 100 % materiales, y 50 % de Costos de inversión )</t>
  </si>
  <si>
    <t>del Costo</t>
  </si>
  <si>
    <t>Unitario</t>
  </si>
  <si>
    <t>Estándar</t>
  </si>
  <si>
    <t xml:space="preserve">Total </t>
  </si>
  <si>
    <t>Estandar</t>
  </si>
  <si>
    <t>Cifra</t>
  </si>
  <si>
    <t>Materiales</t>
  </si>
  <si>
    <t>Gtos.Indir.</t>
  </si>
  <si>
    <t>T O T A L E S</t>
  </si>
  <si>
    <t>A COSTO ESTÁNDAR</t>
  </si>
  <si>
    <t xml:space="preserve">VALORIZACIÓN DE LA PRODUCCIÓN TERMINADA </t>
  </si>
  <si>
    <t>VALORIZACIÓN DE LA PRODUCCIÓN EN PROCESO</t>
  </si>
  <si>
    <t>OPERACIONES :</t>
  </si>
  <si>
    <t xml:space="preserve">Se  compra  materia  prima  por </t>
  </si>
  <si>
    <t>kilogramos</t>
  </si>
  <si>
    <t>horas</t>
  </si>
  <si>
    <t>kilogramos  a razón de</t>
  </si>
  <si>
    <t>Inventario final de materia prima</t>
  </si>
  <si>
    <t>Mano de obra directa</t>
  </si>
  <si>
    <t xml:space="preserve">horas a </t>
  </si>
  <si>
    <t xml:space="preserve">Se venden </t>
  </si>
  <si>
    <t xml:space="preserve">unidades a </t>
  </si>
  <si>
    <t>Gastos de operación de</t>
  </si>
  <si>
    <t>VALORIZACIÓN DE LA PRODUCCIÓN REAL</t>
  </si>
  <si>
    <t>Operaciones</t>
  </si>
  <si>
    <t>Real</t>
  </si>
  <si>
    <t>REAL</t>
  </si>
  <si>
    <t>( 1500-525 ) X 6.20 =</t>
  </si>
  <si>
    <t xml:space="preserve">      450 X 2.05   =</t>
  </si>
  <si>
    <t>M.O. Direc.</t>
  </si>
  <si>
    <t>LOS REALES</t>
  </si>
  <si>
    <t>DIFERENCIA ENTRE LOS COSTOS ESTÁNDAR Y</t>
  </si>
  <si>
    <t>ESTÁNDAR</t>
  </si>
  <si>
    <t>DIFERENCIA</t>
  </si>
  <si>
    <t>ANÁLISIS DE LAS VARIACIONES</t>
  </si>
  <si>
    <t>MATERIAS PRIMAS</t>
  </si>
  <si>
    <t>En precio por Kilo</t>
  </si>
  <si>
    <t>Precio Estándar</t>
  </si>
  <si>
    <t>Precio Real</t>
  </si>
  <si>
    <t>En cantidad</t>
  </si>
  <si>
    <t>MANO DE OBRA</t>
  </si>
  <si>
    <t>En precio por hora</t>
  </si>
  <si>
    <t>GASTOS INDIRECTOS</t>
  </si>
  <si>
    <t>En Presupuestos</t>
  </si>
  <si>
    <t>Gtos. Presupuestados</t>
  </si>
  <si>
    <t>Gastos Reales</t>
  </si>
  <si>
    <t>En Eficiencia</t>
  </si>
  <si>
    <t>Tiempo Real trabajado</t>
  </si>
  <si>
    <t>Tiempo estándar aplicado</t>
  </si>
  <si>
    <t>kgs</t>
  </si>
  <si>
    <t>horas  X</t>
  </si>
  <si>
    <t xml:space="preserve">     =</t>
  </si>
  <si>
    <t>En Capacidad</t>
  </si>
  <si>
    <t>Presupuestos hora</t>
  </si>
  <si>
    <t>Hrs.Reales Trabajadas</t>
  </si>
  <si>
    <t>Gastos Indirectos Reales  450 hrs</t>
  </si>
  <si>
    <t>horas   X</t>
  </si>
  <si>
    <t>( 1850-550 ) X 12.00 =</t>
  </si>
  <si>
    <t>CASO No. 2</t>
  </si>
  <si>
    <t>CASO No. 1   COSTOS ESTÁNDAR</t>
  </si>
  <si>
    <t>DETERMINAR :</t>
  </si>
  <si>
    <t>a )   VALORIZACIÓN DE LA PRODUCCIÓN EN PROCESO</t>
  </si>
  <si>
    <t>b)           VALORIZACIÓN DE LA PRODUCCIÓN REAL</t>
  </si>
  <si>
    <t>c)      DIFERENCIA ENTRE LOS COSTOS ESTÁNDAR Y</t>
  </si>
  <si>
    <t>d)             ANÁLISIS DE LAS VARIACIONES</t>
  </si>
  <si>
    <t xml:space="preserve">      600 X 4.5   =</t>
  </si>
  <si>
    <t>b)    VALORIZACIÓN DE LA PRODUCCIÓN REAL</t>
  </si>
  <si>
    <t>en proceso.</t>
  </si>
  <si>
    <t>Método Órdenes de producción, una sola orden sin inventario de producción</t>
  </si>
  <si>
    <t>Sueldos y salarios</t>
  </si>
  <si>
    <t>Costos indirectos de</t>
  </si>
  <si>
    <t>fabricación</t>
  </si>
  <si>
    <t>minutos</t>
  </si>
  <si>
    <t>Kgrs      a</t>
  </si>
  <si>
    <t>minutos  a</t>
  </si>
  <si>
    <t>1.- Hoja de Costos estándar por unidad.</t>
  </si>
  <si>
    <t>2.- Presupuesto para el periodo.</t>
  </si>
  <si>
    <t>De la Producción.</t>
  </si>
  <si>
    <t>Orden XYZ</t>
  </si>
  <si>
    <t>De los costos indirectos</t>
  </si>
  <si>
    <t>de producción</t>
  </si>
  <si>
    <t>3.- Coeficiente regulador</t>
  </si>
  <si>
    <t xml:space="preserve">         =</t>
  </si>
  <si>
    <t>Terminados</t>
  </si>
  <si>
    <t>5.- Compra de materias primas.</t>
  </si>
  <si>
    <t xml:space="preserve">Materia Prima utilizada </t>
  </si>
  <si>
    <t>Minutos trabajados</t>
  </si>
  <si>
    <t>Costo por minuto</t>
  </si>
  <si>
    <t xml:space="preserve">Materia Prima </t>
  </si>
  <si>
    <t>Se desea conocer :</t>
  </si>
  <si>
    <t>1.- Valuación de la producción terminada a costo estándar.</t>
  </si>
  <si>
    <t>2.- Análisis de las variaciones contra lo estándar</t>
  </si>
  <si>
    <t xml:space="preserve"> a) En cantidad estándar</t>
  </si>
  <si>
    <t xml:space="preserve">     En cantidad real</t>
  </si>
  <si>
    <t xml:space="preserve">     Desperdicio o bajo rendimiento</t>
  </si>
  <si>
    <t xml:space="preserve"> b) En precio estándar</t>
  </si>
  <si>
    <t xml:space="preserve">     En precio real</t>
  </si>
  <si>
    <t xml:space="preserve">     Sobre precio o ineficiencia</t>
  </si>
  <si>
    <t xml:space="preserve">       T   O   T   A   L</t>
  </si>
  <si>
    <t xml:space="preserve">        (330 uds X 20 kgs)</t>
  </si>
  <si>
    <t xml:space="preserve">       </t>
  </si>
  <si>
    <t xml:space="preserve">         X  10.00</t>
  </si>
  <si>
    <t>supuesto</t>
  </si>
  <si>
    <t xml:space="preserve"> X  6,700 kgs =</t>
  </si>
  <si>
    <t xml:space="preserve">    PÉRDIDA</t>
  </si>
  <si>
    <t>2.- Sueldos y salarios.</t>
  </si>
  <si>
    <t>1.- Materia Prima.</t>
  </si>
  <si>
    <t xml:space="preserve">     Aprovechamiento</t>
  </si>
  <si>
    <t xml:space="preserve"> c) En cantidad producción estándar</t>
  </si>
  <si>
    <t xml:space="preserve">     Eficiencia por sobreproducción</t>
  </si>
  <si>
    <t xml:space="preserve">     X 20.00  =</t>
  </si>
  <si>
    <t xml:space="preserve"> X 25,900  =</t>
  </si>
  <si>
    <t xml:space="preserve">  X 1,600   =</t>
  </si>
  <si>
    <t>3.- Gastos indirectos de producción</t>
  </si>
  <si>
    <t xml:space="preserve">     Presupuestadas</t>
  </si>
  <si>
    <t xml:space="preserve"> a) En capacidad de horas </t>
  </si>
  <si>
    <t xml:space="preserve">     En capacidad de horas reales</t>
  </si>
  <si>
    <t xml:space="preserve">     Capacidad no aprovechada</t>
  </si>
  <si>
    <t xml:space="preserve"> b) En presupuesto</t>
  </si>
  <si>
    <t xml:space="preserve">     Presupuesto no ejercido</t>
  </si>
  <si>
    <t xml:space="preserve"> c) En cantidad</t>
  </si>
  <si>
    <t xml:space="preserve">      Minutos reales</t>
  </si>
  <si>
    <t xml:space="preserve">      Eficiencia</t>
  </si>
  <si>
    <t>6.- Sueldos y salarios</t>
  </si>
  <si>
    <t>7.- Costos indirectos de producción incurridos.</t>
  </si>
  <si>
    <t xml:space="preserve">  X 25.00 min.</t>
  </si>
  <si>
    <t xml:space="preserve"> X 25.00 min. =</t>
  </si>
  <si>
    <t xml:space="preserve">     En cantidad producción real</t>
  </si>
  <si>
    <t xml:space="preserve">     Costos indirectos estándar</t>
  </si>
  <si>
    <t xml:space="preserve">     Costos indirectos reales</t>
  </si>
  <si>
    <t xml:space="preserve">      minutos estándar     =</t>
  </si>
  <si>
    <r>
      <t xml:space="preserve">     80 minutos </t>
    </r>
    <r>
      <rPr>
        <b/>
        <sz val="12"/>
        <color rgb="FFFF0000"/>
        <rFont val="Arial"/>
        <family val="2"/>
      </rPr>
      <t>estimados</t>
    </r>
    <r>
      <rPr>
        <sz val="12"/>
        <color theme="1"/>
        <rFont val="Arial"/>
        <family val="2"/>
      </rPr>
      <t xml:space="preserve"> x 330 uds</t>
    </r>
  </si>
  <si>
    <t>Alternativa en capacidad y presupuesto</t>
  </si>
  <si>
    <t>Costos indirectos de producción</t>
  </si>
  <si>
    <t>minutos trabajados</t>
  </si>
  <si>
    <t>minutos orden XYZ</t>
  </si>
  <si>
    <t xml:space="preserve">                X  =</t>
  </si>
  <si>
    <t xml:space="preserve">            X</t>
  </si>
  <si>
    <t xml:space="preserve">              X   =</t>
  </si>
  <si>
    <t>La alternativa debe interpretarse como la relación entre el presupuesto estándar</t>
  </si>
  <si>
    <t>fijado en minutos y valores contra los minutos reales utilizados proporcionales</t>
  </si>
  <si>
    <t>a su estándar.</t>
  </si>
  <si>
    <t>minutos, producción y valores)</t>
  </si>
  <si>
    <t>motivo de otro análisis con los 3 elementos del costo (Presupuesto contra real, en</t>
  </si>
  <si>
    <t>De esta forma se elimina el análisis de variación en presupuesto (valores) que sería</t>
  </si>
  <si>
    <t>por cada una, en sus tres elementos del costo.</t>
  </si>
  <si>
    <t>Cuando existan varias órdenes de producción, se hará el análisis de las variaciones</t>
  </si>
  <si>
    <t>ESQUEMAS DE MAYOR</t>
  </si>
  <si>
    <t xml:space="preserve">REGISTRO CONTABLE </t>
  </si>
  <si>
    <t>Asiento 6. Para saldar los costos indirectos estándar contra los reales.</t>
  </si>
  <si>
    <t>Asiento 8. Valuación de la producción terminada a costo estándar.</t>
  </si>
  <si>
    <t>Materia prima</t>
  </si>
  <si>
    <t>Costos indirectos</t>
  </si>
  <si>
    <t>Materia prima                     330 uds.</t>
  </si>
  <si>
    <t>Sueldos y salarios              330 uds.</t>
  </si>
  <si>
    <t>Costos indirectos                330 uds.</t>
  </si>
  <si>
    <t xml:space="preserve">                 26,000 min. a $25.00 = $ 650,000.00</t>
  </si>
  <si>
    <t>Asiento 4. Por los costos indirectos de producción, valuados a costo estándar.</t>
  </si>
  <si>
    <t xml:space="preserve">                ( Conversión del cargo estandar a real ).</t>
  </si>
  <si>
    <t>Total minutos Reales       25,900 min.     importe      $ 621,600.00</t>
  </si>
  <si>
    <r>
      <t xml:space="preserve">                                            </t>
    </r>
    <r>
      <rPr>
        <b/>
        <sz val="11"/>
        <color theme="1"/>
        <rFont val="Arial"/>
        <family val="2"/>
      </rPr>
      <t>100 min.                        $ 28,400.00</t>
    </r>
  </si>
  <si>
    <t xml:space="preserve">                                                 26,400 min</t>
  </si>
  <si>
    <r>
      <t xml:space="preserve">Total minutos Estándar    </t>
    </r>
    <r>
      <rPr>
        <u/>
        <sz val="11"/>
        <color theme="1"/>
        <rFont val="Arial"/>
        <family val="2"/>
      </rPr>
      <t>26,000 min.     importe      $ 650,000.00</t>
    </r>
  </si>
  <si>
    <r>
      <t xml:space="preserve">Coeficiente rectificador           </t>
    </r>
    <r>
      <rPr>
        <u/>
        <sz val="11"/>
        <color theme="1"/>
        <rFont val="Arial"/>
        <family val="2"/>
      </rPr>
      <t xml:space="preserve"> $28,400         </t>
    </r>
    <r>
      <rPr>
        <sz val="11"/>
        <color theme="1"/>
        <rFont val="Arial"/>
        <family val="2"/>
      </rPr>
      <t xml:space="preserve">        =         </t>
    </r>
    <r>
      <rPr>
        <b/>
        <sz val="11"/>
        <color theme="1"/>
        <rFont val="Arial"/>
        <family val="2"/>
      </rPr>
      <t>1.09 (sin decimales)</t>
    </r>
  </si>
  <si>
    <t>órdenes, sirve para aplicarlo a cada una ).</t>
  </si>
  <si>
    <t xml:space="preserve">Aplicación para una sola orden $ 1.09 x 26,000 = $ 28,400 (Cuando existan varias </t>
  </si>
  <si>
    <t>Almacén de M.P.</t>
  </si>
  <si>
    <t>Almacén de Art. Termi.</t>
  </si>
  <si>
    <t>Producción en proceso</t>
  </si>
  <si>
    <t>Materias primas</t>
  </si>
  <si>
    <t>Producción en preceso</t>
  </si>
  <si>
    <t>sueldos y salarios</t>
  </si>
  <si>
    <t>costos indirectos</t>
  </si>
  <si>
    <t>estándar</t>
  </si>
  <si>
    <t>REALES</t>
  </si>
  <si>
    <t>Variación en</t>
  </si>
  <si>
    <t>Asiento 3. Por los sueldos y salarios reales $ 543,900.00</t>
  </si>
  <si>
    <t>2            8</t>
  </si>
  <si>
    <t>Asiento 5. Por los costos indirectos reales $ 621,600.00 (cargos durante el periodo).</t>
  </si>
  <si>
    <t>8            4</t>
  </si>
  <si>
    <t>1             9</t>
  </si>
  <si>
    <t>VALIDACIÓN</t>
  </si>
  <si>
    <t>ESTADO DE COSTO DE PRODUCCIÓN</t>
  </si>
  <si>
    <t>Materia prima utilizada</t>
  </si>
  <si>
    <t>Costo primo</t>
  </si>
  <si>
    <t>Costo histórico de producción</t>
  </si>
  <si>
    <t>mas o menos Variaciones</t>
  </si>
  <si>
    <t>Costo de producción de proceso</t>
  </si>
  <si>
    <t>Menos  Inventario final de materia</t>
  </si>
  <si>
    <t>4.- Informe de producción.</t>
  </si>
  <si>
    <t>3.- Esquemas de mayor</t>
  </si>
  <si>
    <t>4.- Estado de costo de producción</t>
  </si>
  <si>
    <t xml:space="preserve">                6,700 kgs a $10.50 (precio real ) = 70,350.00</t>
  </si>
  <si>
    <t>Asiento 2. Por las materias primas utilizadas.</t>
  </si>
  <si>
    <t>Asiento 1. Por las compras de materias primas.</t>
  </si>
  <si>
    <t>Varias cuentas</t>
  </si>
  <si>
    <t>Asiento 7. Por la corrección de la variación entre costos indirectos reales y estándar.</t>
  </si>
  <si>
    <t>Asiento 9,10, 11. Análisis de variaciones contra el estándar establecido.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</si>
</sst>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1"/>
      <name val="Comic Sans MS"/>
      <family val="4"/>
    </font>
    <font>
      <sz val="14"/>
      <color theme="1"/>
      <name val="Comic Sans MS"/>
      <family val="4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" fontId="1" fillId="0" borderId="0" xfId="0" applyNumberFormat="1" applyFont="1"/>
    <xf numFmtId="3" fontId="1" fillId="0" borderId="0" xfId="0" applyNumberFormat="1" applyFont="1"/>
    <xf numFmtId="4" fontId="1" fillId="0" borderId="1" xfId="0" applyNumberFormat="1" applyFont="1" applyBorder="1"/>
    <xf numFmtId="4" fontId="2" fillId="0" borderId="3" xfId="0" applyNumberFormat="1" applyFont="1" applyBorder="1"/>
    <xf numFmtId="3" fontId="2" fillId="0" borderId="0" xfId="0" applyNumberFormat="1" applyFont="1"/>
    <xf numFmtId="4" fontId="2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4" fontId="7" fillId="0" borderId="0" xfId="0" applyNumberFormat="1" applyFont="1"/>
    <xf numFmtId="4" fontId="2" fillId="0" borderId="2" xfId="0" applyNumberFormat="1" applyFont="1" applyBorder="1"/>
    <xf numFmtId="4" fontId="1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0" borderId="0" xfId="0" applyNumberFormat="1" applyFont="1"/>
    <xf numFmtId="3" fontId="1" fillId="0" borderId="1" xfId="0" applyNumberFormat="1" applyFont="1" applyBorder="1"/>
    <xf numFmtId="4" fontId="2" fillId="0" borderId="0" xfId="0" applyNumberFormat="1" applyFont="1" applyBorder="1"/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4" fontId="9" fillId="0" borderId="4" xfId="0" applyNumberFormat="1" applyFont="1" applyBorder="1"/>
    <xf numFmtId="3" fontId="9" fillId="0" borderId="0" xfId="0" applyNumberFormat="1" applyFont="1"/>
    <xf numFmtId="44" fontId="9" fillId="0" borderId="0" xfId="0" applyNumberFormat="1" applyFont="1"/>
    <xf numFmtId="44" fontId="9" fillId="0" borderId="4" xfId="0" applyNumberFormat="1" applyFont="1" applyBorder="1"/>
    <xf numFmtId="44" fontId="10" fillId="0" borderId="3" xfId="0" applyNumberFormat="1" applyFont="1" applyBorder="1"/>
    <xf numFmtId="0" fontId="10" fillId="0" borderId="0" xfId="0" applyFont="1"/>
    <xf numFmtId="3" fontId="11" fillId="0" borderId="0" xfId="0" applyNumberFormat="1" applyFont="1"/>
    <xf numFmtId="44" fontId="11" fillId="0" borderId="0" xfId="0" applyNumberFormat="1" applyFont="1"/>
    <xf numFmtId="0" fontId="11" fillId="0" borderId="0" xfId="0" applyFont="1"/>
    <xf numFmtId="0" fontId="12" fillId="0" borderId="0" xfId="0" applyFont="1"/>
    <xf numFmtId="44" fontId="12" fillId="0" borderId="0" xfId="0" applyNumberFormat="1" applyFont="1"/>
    <xf numFmtId="0" fontId="13" fillId="0" borderId="0" xfId="0" applyFont="1"/>
    <xf numFmtId="0" fontId="9" fillId="0" borderId="4" xfId="0" applyFont="1" applyBorder="1"/>
    <xf numFmtId="3" fontId="9" fillId="0" borderId="4" xfId="0" applyNumberFormat="1" applyFont="1" applyBorder="1"/>
    <xf numFmtId="0" fontId="10" fillId="2" borderId="0" xfId="0" applyFont="1" applyFill="1"/>
    <xf numFmtId="44" fontId="10" fillId="2" borderId="0" xfId="0" applyNumberFormat="1" applyFont="1" applyFill="1"/>
    <xf numFmtId="4" fontId="9" fillId="0" borderId="5" xfId="0" applyNumberFormat="1" applyFont="1" applyBorder="1"/>
    <xf numFmtId="4" fontId="9" fillId="0" borderId="6" xfId="0" applyNumberFormat="1" applyFont="1" applyBorder="1"/>
    <xf numFmtId="1" fontId="9" fillId="0" borderId="0" xfId="0" applyNumberFormat="1" applyFont="1"/>
    <xf numFmtId="1" fontId="9" fillId="0" borderId="0" xfId="0" applyNumberFormat="1" applyFont="1" applyAlignment="1">
      <alignment horizontal="left"/>
    </xf>
    <xf numFmtId="4" fontId="16" fillId="0" borderId="0" xfId="0" applyNumberFormat="1" applyFont="1"/>
    <xf numFmtId="4" fontId="10" fillId="0" borderId="0" xfId="0" applyNumberFormat="1" applyFont="1"/>
    <xf numFmtId="4" fontId="10" fillId="0" borderId="6" xfId="0" applyNumberFormat="1" applyFont="1" applyBorder="1"/>
    <xf numFmtId="4" fontId="16" fillId="0" borderId="6" xfId="0" applyNumberFormat="1" applyFont="1" applyBorder="1"/>
    <xf numFmtId="44" fontId="9" fillId="0" borderId="0" xfId="0" applyNumberFormat="1" applyFont="1" applyBorder="1"/>
    <xf numFmtId="44" fontId="10" fillId="0" borderId="0" xfId="0" applyNumberFormat="1" applyFont="1" applyBorder="1"/>
    <xf numFmtId="0" fontId="17" fillId="3" borderId="0" xfId="0" applyFont="1" applyFill="1"/>
    <xf numFmtId="0" fontId="9" fillId="4" borderId="0" xfId="0" applyFont="1" applyFill="1"/>
    <xf numFmtId="0" fontId="10" fillId="5" borderId="0" xfId="0" applyFont="1" applyFill="1"/>
    <xf numFmtId="0" fontId="10" fillId="6" borderId="0" xfId="0" applyFont="1" applyFill="1"/>
    <xf numFmtId="0" fontId="9" fillId="7" borderId="0" xfId="0" applyFont="1" applyFill="1"/>
    <xf numFmtId="0" fontId="8" fillId="7" borderId="0" xfId="0" applyFont="1" applyFill="1"/>
    <xf numFmtId="44" fontId="8" fillId="7" borderId="0" xfId="0" applyNumberFormat="1" applyFont="1" applyFill="1"/>
    <xf numFmtId="44" fontId="8" fillId="7" borderId="4" xfId="0" applyNumberFormat="1" applyFont="1" applyFill="1" applyBorder="1"/>
    <xf numFmtId="44" fontId="14" fillId="7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0" fontId="17" fillId="8" borderId="0" xfId="0" applyFont="1" applyFill="1"/>
    <xf numFmtId="0" fontId="9" fillId="8" borderId="0" xfId="0" applyFont="1" applyFill="1"/>
    <xf numFmtId="0" fontId="10" fillId="0" borderId="4" xfId="0" applyFont="1" applyBorder="1"/>
    <xf numFmtId="0" fontId="10" fillId="0" borderId="4" xfId="0" applyFont="1" applyBorder="1" applyAlignment="1"/>
    <xf numFmtId="4" fontId="10" fillId="0" borderId="4" xfId="0" applyNumberFormat="1" applyFont="1" applyBorder="1"/>
    <xf numFmtId="4" fontId="9" fillId="8" borderId="0" xfId="0" applyNumberFormat="1" applyFont="1" applyFill="1"/>
    <xf numFmtId="4" fontId="9" fillId="8" borderId="5" xfId="0" applyNumberFormat="1" applyFont="1" applyFill="1" applyBorder="1"/>
    <xf numFmtId="4" fontId="9" fillId="9" borderId="5" xfId="0" applyNumberFormat="1" applyFont="1" applyFill="1" applyBorder="1"/>
    <xf numFmtId="4" fontId="9" fillId="9" borderId="0" xfId="0" applyNumberFormat="1" applyFont="1" applyFill="1"/>
    <xf numFmtId="4" fontId="9" fillId="3" borderId="0" xfId="0" applyNumberFormat="1" applyFont="1" applyFill="1"/>
    <xf numFmtId="4" fontId="9" fillId="3" borderId="6" xfId="0" applyNumberFormat="1" applyFont="1" applyFill="1" applyBorder="1"/>
    <xf numFmtId="4" fontId="9" fillId="5" borderId="0" xfId="0" applyNumberFormat="1" applyFont="1" applyFill="1"/>
    <xf numFmtId="4" fontId="9" fillId="10" borderId="0" xfId="0" applyNumberFormat="1" applyFont="1" applyFill="1"/>
    <xf numFmtId="4" fontId="9" fillId="10" borderId="5" xfId="0" applyNumberFormat="1" applyFont="1" applyFill="1" applyBorder="1"/>
    <xf numFmtId="4" fontId="9" fillId="11" borderId="0" xfId="0" applyNumberFormat="1" applyFont="1" applyFill="1"/>
    <xf numFmtId="4" fontId="10" fillId="11" borderId="5" xfId="0" applyNumberFormat="1" applyFont="1" applyFill="1" applyBorder="1"/>
    <xf numFmtId="4" fontId="10" fillId="7" borderId="0" xfId="0" applyNumberFormat="1" applyFont="1" applyFill="1"/>
    <xf numFmtId="4" fontId="9" fillId="7" borderId="6" xfId="0" applyNumberFormat="1" applyFont="1" applyFill="1" applyBorder="1"/>
    <xf numFmtId="4" fontId="9" fillId="2" borderId="0" xfId="0" applyNumberFormat="1" applyFont="1" applyFill="1"/>
    <xf numFmtId="4" fontId="12" fillId="2" borderId="0" xfId="0" applyNumberFormat="1" applyFont="1" applyFill="1"/>
    <xf numFmtId="4" fontId="12" fillId="12" borderId="0" xfId="0" applyNumberFormat="1" applyFont="1" applyFill="1"/>
    <xf numFmtId="4" fontId="9" fillId="12" borderId="5" xfId="0" applyNumberFormat="1" applyFont="1" applyFill="1" applyBorder="1"/>
    <xf numFmtId="4" fontId="9" fillId="13" borderId="0" xfId="0" applyNumberFormat="1" applyFont="1" applyFill="1"/>
    <xf numFmtId="4" fontId="9" fillId="13" borderId="5" xfId="0" applyNumberFormat="1" applyFont="1" applyFill="1" applyBorder="1"/>
    <xf numFmtId="4" fontId="10" fillId="13" borderId="6" xfId="0" applyNumberFormat="1" applyFont="1" applyFill="1" applyBorder="1"/>
    <xf numFmtId="4" fontId="9" fillId="0" borderId="6" xfId="0" applyNumberFormat="1" applyFont="1" applyFill="1" applyBorder="1"/>
    <xf numFmtId="4" fontId="9" fillId="14" borderId="0" xfId="0" applyNumberFormat="1" applyFont="1" applyFill="1"/>
    <xf numFmtId="0" fontId="10" fillId="15" borderId="0" xfId="0" applyFont="1" applyFill="1"/>
    <xf numFmtId="0" fontId="9" fillId="15" borderId="0" xfId="0" applyFont="1" applyFill="1"/>
    <xf numFmtId="44" fontId="9" fillId="15" borderId="0" xfId="0" applyNumberFormat="1" applyFont="1" applyFill="1"/>
    <xf numFmtId="4" fontId="9" fillId="15" borderId="0" xfId="0" applyNumberFormat="1" applyFont="1" applyFill="1"/>
    <xf numFmtId="44" fontId="9" fillId="15" borderId="4" xfId="0" applyNumberFormat="1" applyFont="1" applyFill="1" applyBorder="1"/>
    <xf numFmtId="44" fontId="10" fillId="15" borderId="3" xfId="0" applyNumberFormat="1" applyFont="1" applyFill="1" applyBorder="1"/>
    <xf numFmtId="3" fontId="9" fillId="15" borderId="0" xfId="0" applyNumberFormat="1" applyFont="1" applyFill="1"/>
    <xf numFmtId="44" fontId="9" fillId="15" borderId="4" xfId="0" applyNumberFormat="1" applyFont="1" applyFill="1" applyBorder="1" applyAlignment="1">
      <alignment horizontal="center"/>
    </xf>
    <xf numFmtId="3" fontId="9" fillId="15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9"/>
  <sheetViews>
    <sheetView tabSelected="1" zoomScale="130" zoomScaleNormal="130" workbookViewId="0">
      <selection activeCell="E82" sqref="E82"/>
    </sheetView>
  </sheetViews>
  <sheetFormatPr baseColWidth="10" defaultRowHeight="14.4" x14ac:dyDescent="0.3"/>
  <cols>
    <col min="11" max="11" width="15.88671875" customWidth="1"/>
  </cols>
  <sheetData>
    <row r="1" spans="1:28" ht="15.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x14ac:dyDescent="0.5">
      <c r="A2" s="8" t="s">
        <v>79</v>
      </c>
      <c r="B2" s="9"/>
      <c r="C2" s="1"/>
      <c r="D2" s="1"/>
      <c r="E2" s="1"/>
      <c r="F2" s="1"/>
      <c r="G2" s="1"/>
      <c r="H2" s="1"/>
      <c r="I2" s="1"/>
      <c r="J2" s="8" t="s">
        <v>79</v>
      </c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6" x14ac:dyDescent="0.35">
      <c r="A4" s="1" t="s">
        <v>5</v>
      </c>
      <c r="B4" s="1"/>
      <c r="C4" s="1"/>
      <c r="D4" s="1"/>
      <c r="E4" s="1"/>
      <c r="F4" s="1"/>
      <c r="G4" s="1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6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5">
      <c r="A6" s="1" t="s">
        <v>6</v>
      </c>
      <c r="B6" s="1"/>
      <c r="C6" s="2">
        <v>10</v>
      </c>
      <c r="D6" s="1" t="s">
        <v>9</v>
      </c>
      <c r="E6" s="1">
        <v>6</v>
      </c>
      <c r="F6" s="1" t="s">
        <v>11</v>
      </c>
      <c r="G6" s="1">
        <f>C6*E6</f>
        <v>60</v>
      </c>
      <c r="H6" s="1"/>
      <c r="I6" s="1"/>
      <c r="J6" s="1" t="s">
        <v>6</v>
      </c>
      <c r="K6" s="1"/>
      <c r="L6" s="2">
        <v>10</v>
      </c>
      <c r="M6" s="1" t="s">
        <v>9</v>
      </c>
      <c r="N6" s="1">
        <v>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6" x14ac:dyDescent="0.3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6" x14ac:dyDescent="0.35">
      <c r="A8" s="1" t="s">
        <v>7</v>
      </c>
      <c r="B8" s="1"/>
      <c r="C8" s="2">
        <v>5</v>
      </c>
      <c r="D8" s="1" t="s">
        <v>10</v>
      </c>
      <c r="E8" s="1">
        <v>2</v>
      </c>
      <c r="F8" s="1" t="s">
        <v>11</v>
      </c>
      <c r="G8" s="1">
        <f>C8*E8</f>
        <v>10</v>
      </c>
      <c r="H8" s="1"/>
      <c r="I8" s="1"/>
      <c r="J8" s="1" t="s">
        <v>7</v>
      </c>
      <c r="K8" s="1"/>
      <c r="L8" s="2">
        <v>5</v>
      </c>
      <c r="M8" s="1" t="s">
        <v>10</v>
      </c>
      <c r="N8" s="1">
        <v>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6" x14ac:dyDescent="0.35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6" x14ac:dyDescent="0.35">
      <c r="A10" s="1" t="s">
        <v>8</v>
      </c>
      <c r="B10" s="1"/>
      <c r="C10" s="2">
        <v>5</v>
      </c>
      <c r="D10" s="1" t="s">
        <v>10</v>
      </c>
      <c r="E10" s="1">
        <v>4</v>
      </c>
      <c r="F10" s="1" t="s">
        <v>11</v>
      </c>
      <c r="G10" s="1">
        <f>C10*E10</f>
        <v>20</v>
      </c>
      <c r="H10" s="1"/>
      <c r="I10" s="1"/>
      <c r="J10" s="1" t="s">
        <v>8</v>
      </c>
      <c r="K10" s="1"/>
      <c r="L10" s="2">
        <v>5</v>
      </c>
      <c r="M10" s="1" t="s">
        <v>10</v>
      </c>
      <c r="N10" s="1">
        <v>4</v>
      </c>
      <c r="O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6.2" x14ac:dyDescent="0.4">
      <c r="A11" s="1"/>
      <c r="B11" s="1"/>
      <c r="C11" s="1"/>
      <c r="D11" s="1"/>
      <c r="E11" s="1"/>
      <c r="F11" s="1"/>
      <c r="G11" s="10"/>
      <c r="H11" s="15"/>
      <c r="I11" s="1"/>
      <c r="J11" s="1"/>
      <c r="K11" s="1"/>
      <c r="L11" s="1"/>
      <c r="M11" s="1"/>
      <c r="N11" s="1"/>
      <c r="O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.8" thickBot="1" x14ac:dyDescent="0.45">
      <c r="A12" s="1"/>
      <c r="B12" s="1"/>
      <c r="C12" s="1"/>
      <c r="D12" s="1"/>
      <c r="E12" s="6" t="s">
        <v>12</v>
      </c>
      <c r="F12" s="1"/>
      <c r="G12" s="4">
        <f>G6+G8+G10</f>
        <v>90</v>
      </c>
      <c r="H12" s="15"/>
      <c r="I12" s="1"/>
      <c r="J12" s="1"/>
      <c r="K12" s="1"/>
      <c r="L12" s="1"/>
      <c r="M12" s="1"/>
      <c r="N12" s="6"/>
      <c r="O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2" thickTop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6" x14ac:dyDescent="0.35">
      <c r="A14" s="1" t="s">
        <v>13</v>
      </c>
      <c r="B14" s="1"/>
      <c r="C14" s="1">
        <v>2000</v>
      </c>
      <c r="D14" s="1"/>
      <c r="E14" s="1"/>
      <c r="F14" s="1"/>
      <c r="G14" s="1"/>
      <c r="H14" s="1"/>
      <c r="I14" s="1"/>
      <c r="J14" s="1" t="s">
        <v>13</v>
      </c>
      <c r="K14" s="1"/>
      <c r="L14" s="1">
        <v>2000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6" x14ac:dyDescent="0.3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 t="s">
        <v>14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6" x14ac:dyDescent="0.35">
      <c r="A17" s="1" t="s">
        <v>15</v>
      </c>
      <c r="B17" s="1"/>
      <c r="C17" s="2">
        <v>500</v>
      </c>
      <c r="D17" s="1" t="s">
        <v>10</v>
      </c>
      <c r="E17" s="1"/>
      <c r="F17" s="1"/>
      <c r="G17" s="1"/>
      <c r="H17" s="1"/>
      <c r="I17" s="1"/>
      <c r="J17" s="1" t="s">
        <v>15</v>
      </c>
      <c r="K17" s="1"/>
      <c r="L17" s="2">
        <v>500</v>
      </c>
      <c r="M17" s="1" t="s">
        <v>10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2" x14ac:dyDescent="0.4">
      <c r="A19" s="6" t="s">
        <v>16</v>
      </c>
      <c r="B19" s="1"/>
      <c r="C19" s="1"/>
      <c r="D19" s="1"/>
      <c r="E19" s="1"/>
      <c r="F19" s="1"/>
      <c r="G19" s="1"/>
      <c r="H19" s="1"/>
      <c r="I19" s="1"/>
      <c r="J19" s="6" t="s">
        <v>16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6" x14ac:dyDescent="0.35">
      <c r="A21" s="1" t="s">
        <v>17</v>
      </c>
      <c r="B21" s="1"/>
      <c r="C21" s="2">
        <v>75</v>
      </c>
      <c r="D21" s="1" t="s">
        <v>3</v>
      </c>
      <c r="E21" s="1"/>
      <c r="F21" s="1"/>
      <c r="G21" s="1"/>
      <c r="H21" s="1"/>
      <c r="I21" s="1"/>
      <c r="J21" s="1" t="s">
        <v>17</v>
      </c>
      <c r="K21" s="1"/>
      <c r="L21" s="2">
        <v>75</v>
      </c>
      <c r="M21" s="1" t="s">
        <v>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6" x14ac:dyDescent="0.3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6" x14ac:dyDescent="0.35">
      <c r="A23" s="1" t="s">
        <v>18</v>
      </c>
      <c r="B23" s="1"/>
      <c r="C23" s="2">
        <v>20</v>
      </c>
      <c r="D23" s="1" t="s">
        <v>3</v>
      </c>
      <c r="E23" s="1"/>
      <c r="F23" s="1"/>
      <c r="G23" s="1"/>
      <c r="H23" s="1"/>
      <c r="I23" s="1"/>
      <c r="J23" s="1" t="s">
        <v>18</v>
      </c>
      <c r="K23" s="1"/>
      <c r="L23" s="2">
        <v>20</v>
      </c>
      <c r="M23" s="1" t="s">
        <v>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6" x14ac:dyDescent="0.35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 t="s">
        <v>19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" x14ac:dyDescent="0.5">
      <c r="A26" s="1"/>
      <c r="B26" s="1"/>
      <c r="C26" s="1"/>
      <c r="D26" s="1"/>
      <c r="E26" s="1"/>
      <c r="F26" s="1"/>
      <c r="G26" s="1"/>
      <c r="H26" s="1"/>
      <c r="I26" s="1"/>
      <c r="J26" s="8" t="s">
        <v>32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9.8" x14ac:dyDescent="0.5">
      <c r="A28" s="93" t="s">
        <v>30</v>
      </c>
      <c r="B28" s="93"/>
      <c r="C28" s="93"/>
      <c r="D28" s="93"/>
      <c r="E28" s="93"/>
      <c r="F28" s="93"/>
      <c r="G28" s="1"/>
      <c r="H28" s="1"/>
      <c r="I28" s="1"/>
      <c r="J28" s="1" t="s">
        <v>33</v>
      </c>
      <c r="K28" s="1"/>
      <c r="L28" s="1"/>
      <c r="M28" s="2">
        <v>1500</v>
      </c>
      <c r="N28" s="1" t="s">
        <v>36</v>
      </c>
      <c r="O28" s="1"/>
      <c r="P28" s="1">
        <v>6.2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9.8" x14ac:dyDescent="0.5">
      <c r="A29" s="93" t="s">
        <v>29</v>
      </c>
      <c r="B29" s="93"/>
      <c r="C29" s="93"/>
      <c r="D29" s="93"/>
      <c r="E29" s="93"/>
      <c r="F29" s="9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6" x14ac:dyDescent="0.35">
      <c r="A30" s="1"/>
      <c r="B30" s="1"/>
      <c r="C30" s="1"/>
      <c r="D30" s="1"/>
      <c r="E30" s="1"/>
      <c r="F30" s="1"/>
      <c r="G30" s="1"/>
      <c r="H30" s="1"/>
      <c r="I30" s="1"/>
      <c r="J30" s="1" t="s">
        <v>37</v>
      </c>
      <c r="K30" s="1"/>
      <c r="L30" s="1"/>
      <c r="M30" s="2">
        <v>525</v>
      </c>
      <c r="N30" s="1" t="s">
        <v>34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6.2" x14ac:dyDescent="0.4">
      <c r="A31" s="6" t="s">
        <v>1</v>
      </c>
      <c r="B31" s="6"/>
      <c r="C31" s="6" t="s">
        <v>21</v>
      </c>
      <c r="D31" s="6" t="s">
        <v>23</v>
      </c>
      <c r="E31" s="6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.2" x14ac:dyDescent="0.4">
      <c r="A32" s="6" t="s">
        <v>20</v>
      </c>
      <c r="B32" s="6" t="s">
        <v>2</v>
      </c>
      <c r="C32" s="6" t="s">
        <v>22</v>
      </c>
      <c r="D32" s="6" t="s">
        <v>24</v>
      </c>
      <c r="E32" s="6" t="s">
        <v>22</v>
      </c>
      <c r="F32" s="1"/>
      <c r="G32" s="1"/>
      <c r="H32" s="1"/>
      <c r="I32" s="1"/>
      <c r="J32" s="1" t="s">
        <v>38</v>
      </c>
      <c r="K32" s="1"/>
      <c r="L32" s="2">
        <v>450</v>
      </c>
      <c r="M32" s="1" t="s">
        <v>39</v>
      </c>
      <c r="N32" s="1">
        <v>2.0499999999999998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6" x14ac:dyDescent="0.35">
      <c r="A34" s="1" t="s">
        <v>26</v>
      </c>
      <c r="B34" s="2">
        <f>C21</f>
        <v>75</v>
      </c>
      <c r="C34" s="1">
        <f>G6</f>
        <v>60</v>
      </c>
      <c r="D34" s="1">
        <f>B34*C34</f>
        <v>4500</v>
      </c>
      <c r="E34" s="2">
        <f>C21*C6</f>
        <v>750</v>
      </c>
      <c r="F34" s="1" t="s">
        <v>34</v>
      </c>
      <c r="G34" s="1"/>
      <c r="H34" s="1"/>
      <c r="I34" s="1"/>
      <c r="J34" s="1" t="s">
        <v>75</v>
      </c>
      <c r="K34" s="1"/>
      <c r="L34" s="1"/>
      <c r="M34" s="1">
        <v>2200</v>
      </c>
      <c r="N34" s="1" t="s"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6" x14ac:dyDescent="0.35">
      <c r="A35" s="1"/>
      <c r="B35" s="2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6" x14ac:dyDescent="0.35">
      <c r="A36" s="1" t="s">
        <v>49</v>
      </c>
      <c r="B36" s="2">
        <f>B34</f>
        <v>75</v>
      </c>
      <c r="C36" s="1">
        <f>G8</f>
        <v>10</v>
      </c>
      <c r="D36" s="1">
        <f>B36*C36</f>
        <v>750</v>
      </c>
      <c r="E36" s="2">
        <f>C21*C8</f>
        <v>375</v>
      </c>
      <c r="F36" s="1" t="s">
        <v>35</v>
      </c>
      <c r="G36" s="1"/>
      <c r="H36" s="1"/>
      <c r="I36" s="1"/>
      <c r="J36" s="1" t="s">
        <v>40</v>
      </c>
      <c r="K36" s="2">
        <v>30</v>
      </c>
      <c r="L36" s="1" t="s">
        <v>41</v>
      </c>
      <c r="M36" s="1">
        <v>200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6" x14ac:dyDescent="0.35">
      <c r="A37" s="1"/>
      <c r="B37" s="2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6" x14ac:dyDescent="0.35">
      <c r="A38" s="1" t="s">
        <v>27</v>
      </c>
      <c r="B38" s="2">
        <f>B34</f>
        <v>75</v>
      </c>
      <c r="C38" s="1">
        <f>G10</f>
        <v>20</v>
      </c>
      <c r="D38" s="1">
        <f>B38*C38</f>
        <v>1500</v>
      </c>
      <c r="E38" s="2">
        <f>C21*C10</f>
        <v>375</v>
      </c>
      <c r="F38" s="1" t="s">
        <v>35</v>
      </c>
      <c r="G38" s="1"/>
      <c r="H38" s="1"/>
      <c r="I38" s="1"/>
      <c r="J38" s="1" t="s">
        <v>42</v>
      </c>
      <c r="K38" s="1"/>
      <c r="L38" s="1">
        <v>2000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6" x14ac:dyDescent="0.3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6.2" x14ac:dyDescent="0.4">
      <c r="A40" s="6" t="s">
        <v>28</v>
      </c>
      <c r="B40" s="1"/>
      <c r="C40" s="6">
        <f>C34+C36+C38</f>
        <v>90</v>
      </c>
      <c r="D40" s="6">
        <f>D34+D36+D38</f>
        <v>6750</v>
      </c>
      <c r="E40" s="5" t="s">
        <v>0</v>
      </c>
      <c r="F40" s="1"/>
      <c r="G40" s="1"/>
      <c r="H40" s="1"/>
      <c r="I40" s="1"/>
      <c r="J40" s="6" t="s">
        <v>80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9.8" x14ac:dyDescent="0.5">
      <c r="A41" s="1"/>
      <c r="B41" s="1"/>
      <c r="C41" s="1"/>
      <c r="D41" s="1"/>
      <c r="E41" s="1"/>
      <c r="F41" s="1"/>
      <c r="G41" s="1"/>
      <c r="H41" s="1"/>
      <c r="I41" s="1"/>
      <c r="J41" s="92" t="s">
        <v>81</v>
      </c>
      <c r="K41" s="92"/>
      <c r="L41" s="92"/>
      <c r="M41" s="92"/>
      <c r="N41" s="92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9.8" x14ac:dyDescent="0.5">
      <c r="A42" s="1"/>
      <c r="B42" s="1"/>
      <c r="C42" s="1"/>
      <c r="D42" s="1"/>
      <c r="E42" s="1"/>
      <c r="F42" s="1"/>
      <c r="G42" s="1"/>
      <c r="H42" s="1"/>
      <c r="I42" s="1"/>
      <c r="J42" s="93" t="s">
        <v>29</v>
      </c>
      <c r="K42" s="93"/>
      <c r="L42" s="93"/>
      <c r="M42" s="93"/>
      <c r="N42" s="93"/>
      <c r="O42" s="9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9.8" x14ac:dyDescent="0.5">
      <c r="A44" s="1"/>
      <c r="B44" s="1"/>
      <c r="C44" s="1"/>
      <c r="D44" s="1"/>
      <c r="E44" s="1"/>
      <c r="F44" s="1"/>
      <c r="G44" s="1"/>
      <c r="H44" s="1"/>
      <c r="I44" s="1"/>
      <c r="J44" s="92" t="s">
        <v>86</v>
      </c>
      <c r="K44" s="92"/>
      <c r="L44" s="92"/>
      <c r="M44" s="92"/>
      <c r="N44" s="92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9.8" x14ac:dyDescent="0.5">
      <c r="A45" s="93" t="s">
        <v>31</v>
      </c>
      <c r="B45" s="93"/>
      <c r="C45" s="93"/>
      <c r="D45" s="93"/>
      <c r="E45" s="93"/>
      <c r="F45" s="9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9.8" x14ac:dyDescent="0.5">
      <c r="A46" s="93" t="s">
        <v>29</v>
      </c>
      <c r="B46" s="93"/>
      <c r="C46" s="93"/>
      <c r="D46" s="93"/>
      <c r="E46" s="93"/>
      <c r="F46" s="93"/>
      <c r="G46" s="1"/>
      <c r="H46" s="1"/>
      <c r="I46" s="1"/>
      <c r="J46" s="7" t="s">
        <v>83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9.8" x14ac:dyDescent="0.5">
      <c r="A47" s="1"/>
      <c r="B47" s="1"/>
      <c r="C47" s="1"/>
      <c r="D47" s="1"/>
      <c r="E47" s="1"/>
      <c r="F47" s="1"/>
      <c r="G47" s="1"/>
      <c r="H47" s="1"/>
      <c r="I47" s="1"/>
      <c r="J47" s="93" t="s">
        <v>50</v>
      </c>
      <c r="K47" s="93"/>
      <c r="L47" s="93"/>
      <c r="M47" s="93"/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6.2" x14ac:dyDescent="0.4">
      <c r="A48" s="6" t="s">
        <v>1</v>
      </c>
      <c r="B48" s="6"/>
      <c r="C48" s="6" t="s">
        <v>21</v>
      </c>
      <c r="D48" s="6" t="s">
        <v>23</v>
      </c>
      <c r="E48" s="6" t="s">
        <v>25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9.8" x14ac:dyDescent="0.5">
      <c r="A49" s="6" t="s">
        <v>20</v>
      </c>
      <c r="B49" s="6" t="s">
        <v>2</v>
      </c>
      <c r="C49" s="6" t="s">
        <v>22</v>
      </c>
      <c r="D49" s="6" t="s">
        <v>24</v>
      </c>
      <c r="E49" s="6" t="s">
        <v>22</v>
      </c>
      <c r="F49" s="1"/>
      <c r="G49" s="1"/>
      <c r="H49" s="1"/>
      <c r="I49" s="1"/>
      <c r="J49" s="7" t="s">
        <v>84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6" x14ac:dyDescent="0.35">
      <c r="A51" s="1" t="s">
        <v>26</v>
      </c>
      <c r="B51" s="2">
        <f>C23</f>
        <v>20</v>
      </c>
      <c r="C51" s="1">
        <f>G6</f>
        <v>60</v>
      </c>
      <c r="D51" s="1">
        <f>B51*C51</f>
        <v>1200</v>
      </c>
      <c r="E51" s="2">
        <f>C23*C6</f>
        <v>200</v>
      </c>
      <c r="F51" s="1" t="s">
        <v>34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6" x14ac:dyDescent="0.35">
      <c r="A52" s="1"/>
      <c r="B52" s="2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6" x14ac:dyDescent="0.35">
      <c r="A53" s="1" t="s">
        <v>49</v>
      </c>
      <c r="B53" s="2">
        <f>C23*50%</f>
        <v>10</v>
      </c>
      <c r="C53" s="1">
        <f>G8</f>
        <v>10</v>
      </c>
      <c r="D53" s="1">
        <f>B53*C53</f>
        <v>100</v>
      </c>
      <c r="E53" s="2">
        <f>(C23*C8)*50%</f>
        <v>50</v>
      </c>
      <c r="F53" s="1" t="s">
        <v>35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6" x14ac:dyDescent="0.35">
      <c r="A54" s="1"/>
      <c r="B54" s="2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6" x14ac:dyDescent="0.35">
      <c r="A55" s="1" t="s">
        <v>27</v>
      </c>
      <c r="B55" s="2">
        <f>C23*50%</f>
        <v>10</v>
      </c>
      <c r="C55" s="1">
        <f>G10</f>
        <v>20</v>
      </c>
      <c r="D55" s="1">
        <f>B55*C55</f>
        <v>200</v>
      </c>
      <c r="E55" s="2">
        <f>(C23*C10)*50%</f>
        <v>50</v>
      </c>
      <c r="F55" s="1" t="s">
        <v>35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6" x14ac:dyDescent="0.3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6.2" x14ac:dyDescent="0.4">
      <c r="A57" s="6" t="s">
        <v>28</v>
      </c>
      <c r="B57" s="1"/>
      <c r="C57" s="6">
        <f>C51+C53+C55</f>
        <v>90</v>
      </c>
      <c r="D57" s="6">
        <f>D51+D53+D55</f>
        <v>1500</v>
      </c>
      <c r="E57" s="5" t="s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1" x14ac:dyDescent="0.5">
      <c r="A61" s="8" t="s">
        <v>32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6" x14ac:dyDescent="0.35">
      <c r="A63" s="1" t="s">
        <v>33</v>
      </c>
      <c r="B63" s="1"/>
      <c r="C63" s="1"/>
      <c r="D63" s="2">
        <v>1500</v>
      </c>
      <c r="E63" s="1" t="s">
        <v>36</v>
      </c>
      <c r="F63" s="1"/>
      <c r="G63" s="1">
        <v>6.2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6" x14ac:dyDescent="0.35">
      <c r="A65" s="1" t="s">
        <v>37</v>
      </c>
      <c r="B65" s="1"/>
      <c r="C65" s="1"/>
      <c r="D65" s="2">
        <v>525</v>
      </c>
      <c r="E65" s="1" t="s">
        <v>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6" x14ac:dyDescent="0.35">
      <c r="A67" s="1" t="s">
        <v>38</v>
      </c>
      <c r="B67" s="1"/>
      <c r="C67" s="2">
        <v>450</v>
      </c>
      <c r="D67" s="1" t="s">
        <v>39</v>
      </c>
      <c r="E67" s="1">
        <v>2.0499999999999998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6" x14ac:dyDescent="0.35">
      <c r="A69" s="1" t="s">
        <v>75</v>
      </c>
      <c r="B69" s="1"/>
      <c r="C69" s="1"/>
      <c r="D69" s="1">
        <v>2200</v>
      </c>
      <c r="E69" s="1" t="s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6" x14ac:dyDescent="0.35">
      <c r="A71" s="1" t="s">
        <v>40</v>
      </c>
      <c r="B71" s="2">
        <v>30</v>
      </c>
      <c r="C71" s="1" t="s">
        <v>41</v>
      </c>
      <c r="D71" s="1">
        <v>200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6" x14ac:dyDescent="0.35">
      <c r="A73" s="1" t="s">
        <v>42</v>
      </c>
      <c r="B73" s="1"/>
      <c r="C73" s="1">
        <v>2000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8" x14ac:dyDescent="0.5">
      <c r="A77" s="93" t="s">
        <v>43</v>
      </c>
      <c r="B77" s="93"/>
      <c r="C77" s="93"/>
      <c r="D77" s="93"/>
      <c r="E77" s="93"/>
      <c r="F77" s="9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6.2" x14ac:dyDescent="0.4">
      <c r="A79" s="6" t="s">
        <v>1</v>
      </c>
      <c r="B79" s="6"/>
      <c r="C79" s="94" t="s">
        <v>0</v>
      </c>
      <c r="D79" s="94"/>
      <c r="E79" s="6" t="s">
        <v>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6.2" x14ac:dyDescent="0.4">
      <c r="A80" s="6" t="s">
        <v>20</v>
      </c>
      <c r="B80" s="6"/>
      <c r="C80" s="94" t="s">
        <v>44</v>
      </c>
      <c r="D80" s="94"/>
      <c r="E80" s="6" t="s">
        <v>46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6" x14ac:dyDescent="0.35">
      <c r="A82" s="1" t="s">
        <v>26</v>
      </c>
      <c r="B82" s="1" t="s">
        <v>0</v>
      </c>
      <c r="C82" s="1" t="s">
        <v>47</v>
      </c>
      <c r="D82" s="1"/>
      <c r="E82" s="1">
        <f>(D63-D65)*G63</f>
        <v>6045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6" x14ac:dyDescent="0.35">
      <c r="A84" s="1" t="s">
        <v>49</v>
      </c>
      <c r="B84" s="1"/>
      <c r="C84" s="1" t="s">
        <v>48</v>
      </c>
      <c r="D84" s="1"/>
      <c r="E84" s="1">
        <f>C67*E67</f>
        <v>922.49999999999989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6" x14ac:dyDescent="0.35">
      <c r="A86" s="1" t="s">
        <v>27</v>
      </c>
      <c r="B86" s="1"/>
      <c r="C86" s="2">
        <v>450</v>
      </c>
      <c r="D86" s="1" t="s">
        <v>35</v>
      </c>
      <c r="E86" s="1">
        <f>D69</f>
        <v>2200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6" x14ac:dyDescent="0.35">
      <c r="A88" s="1" t="s"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9.8" x14ac:dyDescent="0.5">
      <c r="A91" s="7" t="s">
        <v>51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9.8" x14ac:dyDescent="0.5">
      <c r="A92" s="93" t="s">
        <v>50</v>
      </c>
      <c r="B92" s="93"/>
      <c r="C92" s="93"/>
      <c r="D92" s="93"/>
      <c r="E92" s="9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6.2" x14ac:dyDescent="0.4">
      <c r="A94" s="6" t="s">
        <v>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6.8" x14ac:dyDescent="0.45">
      <c r="A95" s="6" t="s">
        <v>20</v>
      </c>
      <c r="B95" s="6" t="s">
        <v>46</v>
      </c>
      <c r="C95" s="12" t="s">
        <v>52</v>
      </c>
      <c r="D95" s="6" t="s">
        <v>53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6" x14ac:dyDescent="0.35">
      <c r="A97" s="1" t="s">
        <v>26</v>
      </c>
      <c r="B97" s="1">
        <f>E82</f>
        <v>6045</v>
      </c>
      <c r="C97" s="1">
        <f>D34+D51</f>
        <v>5700</v>
      </c>
      <c r="D97" s="1">
        <f>B97-C97</f>
        <v>345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6" x14ac:dyDescent="0.35">
      <c r="A99" s="1" t="s">
        <v>49</v>
      </c>
      <c r="B99" s="1">
        <f>E84</f>
        <v>922.49999999999989</v>
      </c>
      <c r="C99" s="1">
        <f>D36+D53</f>
        <v>850</v>
      </c>
      <c r="D99" s="1">
        <f>B99-C99</f>
        <v>72.499999999999886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6" x14ac:dyDescent="0.35">
      <c r="A101" s="1" t="s">
        <v>27</v>
      </c>
      <c r="B101" s="1">
        <f>E86</f>
        <v>2200</v>
      </c>
      <c r="C101" s="1">
        <f>D38+D55</f>
        <v>1700</v>
      </c>
      <c r="D101" s="1">
        <f>B101-C101</f>
        <v>500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9.8" x14ac:dyDescent="0.5">
      <c r="A106" s="7" t="s">
        <v>54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6.2" x14ac:dyDescent="0.4">
      <c r="A108" s="6" t="s">
        <v>55</v>
      </c>
      <c r="B108" s="1"/>
      <c r="C108" s="1"/>
      <c r="D108" s="1"/>
      <c r="E108" s="1"/>
      <c r="F108" s="6" t="s">
        <v>55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6" x14ac:dyDescent="0.35">
      <c r="A109" s="1" t="s">
        <v>56</v>
      </c>
      <c r="B109" s="1"/>
      <c r="C109" s="1"/>
      <c r="D109" s="1"/>
      <c r="E109" s="1"/>
      <c r="F109" s="1" t="s">
        <v>59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6" x14ac:dyDescent="0.35">
      <c r="A110" s="1" t="s">
        <v>57</v>
      </c>
      <c r="B110" s="1"/>
      <c r="C110" s="1">
        <f>E6</f>
        <v>6</v>
      </c>
      <c r="D110" s="1"/>
      <c r="E110" s="1"/>
      <c r="F110" s="1" t="s">
        <v>58</v>
      </c>
      <c r="G110" s="1"/>
      <c r="H110" s="1"/>
      <c r="I110" s="2">
        <f>B115</f>
        <v>975</v>
      </c>
      <c r="J110" s="1" t="s">
        <v>69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6" x14ac:dyDescent="0.35">
      <c r="A111" s="1" t="s">
        <v>58</v>
      </c>
      <c r="B111" s="1"/>
      <c r="C111" s="3">
        <f>G63</f>
        <v>6.2</v>
      </c>
      <c r="D111" s="1"/>
      <c r="E111" s="1"/>
      <c r="F111" s="1" t="s">
        <v>57</v>
      </c>
      <c r="G111" s="1"/>
      <c r="H111" s="1"/>
      <c r="I111" s="14">
        <f>B114</f>
        <v>950</v>
      </c>
      <c r="J111" s="1" t="s">
        <v>69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6.2" x14ac:dyDescent="0.4">
      <c r="A112" s="1"/>
      <c r="B112" s="1"/>
      <c r="C112" s="6">
        <f>C111-C110</f>
        <v>0.20000000000000018</v>
      </c>
      <c r="D112" s="1"/>
      <c r="E112" s="1"/>
      <c r="F112" s="1"/>
      <c r="G112" s="1"/>
      <c r="H112" s="1"/>
      <c r="I112" s="5">
        <f>I110-I111</f>
        <v>25</v>
      </c>
      <c r="J112" s="1" t="s">
        <v>69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6" x14ac:dyDescent="0.35">
      <c r="A114" s="11" t="s">
        <v>22</v>
      </c>
      <c r="B114" s="2">
        <f>E34+E51</f>
        <v>950</v>
      </c>
      <c r="C114" s="1">
        <f>C112</f>
        <v>0.20000000000000018</v>
      </c>
      <c r="D114" s="1" t="s">
        <v>11</v>
      </c>
      <c r="E114" s="1">
        <f>B114*C114</f>
        <v>190.00000000000017</v>
      </c>
      <c r="F114" s="11" t="s">
        <v>45</v>
      </c>
      <c r="G114" s="2">
        <f>I112</f>
        <v>25</v>
      </c>
      <c r="H114" s="2"/>
      <c r="I114" s="1">
        <f>G63</f>
        <v>6.2</v>
      </c>
      <c r="J114" s="1" t="s">
        <v>11</v>
      </c>
      <c r="K114" s="1">
        <f>G114*I114</f>
        <v>155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6" x14ac:dyDescent="0.35">
      <c r="A115" s="11" t="s">
        <v>45</v>
      </c>
      <c r="B115" s="2">
        <f>D63-D65</f>
        <v>975</v>
      </c>
      <c r="C115" s="1">
        <f>C112</f>
        <v>0.20000000000000018</v>
      </c>
      <c r="D115" s="1" t="s">
        <v>11</v>
      </c>
      <c r="E115" s="1">
        <f>B115*C115</f>
        <v>195.00000000000017</v>
      </c>
      <c r="F115" s="11" t="s">
        <v>22</v>
      </c>
      <c r="G115" s="2">
        <f>I112</f>
        <v>25</v>
      </c>
      <c r="H115" s="2"/>
      <c r="I115" s="1">
        <f>E6</f>
        <v>6</v>
      </c>
      <c r="J115" s="1" t="s">
        <v>11</v>
      </c>
      <c r="K115" s="1">
        <f>G115*I115</f>
        <v>150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6.2" x14ac:dyDescent="0.4">
      <c r="A118" s="6" t="s">
        <v>60</v>
      </c>
      <c r="B118" s="1"/>
      <c r="C118" s="1"/>
      <c r="D118" s="1"/>
      <c r="E118" s="1"/>
      <c r="F118" s="6" t="s">
        <v>60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6" x14ac:dyDescent="0.35">
      <c r="A119" s="1" t="s">
        <v>61</v>
      </c>
      <c r="B119" s="1"/>
      <c r="C119" s="1"/>
      <c r="D119" s="1"/>
      <c r="E119" s="1"/>
      <c r="F119" s="1" t="s">
        <v>59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6" x14ac:dyDescent="0.35">
      <c r="A120" s="1" t="s">
        <v>57</v>
      </c>
      <c r="B120" s="1"/>
      <c r="C120" s="1">
        <f>E8</f>
        <v>2</v>
      </c>
      <c r="D120" s="1"/>
      <c r="E120" s="1"/>
      <c r="F120" s="1" t="s">
        <v>58</v>
      </c>
      <c r="G120" s="1"/>
      <c r="H120" s="1"/>
      <c r="I120" s="2">
        <f>B125</f>
        <v>450</v>
      </c>
      <c r="J120" s="1" t="s">
        <v>35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6" x14ac:dyDescent="0.35">
      <c r="A121" s="1" t="s">
        <v>58</v>
      </c>
      <c r="B121" s="1"/>
      <c r="C121" s="3">
        <f>E67</f>
        <v>2.0499999999999998</v>
      </c>
      <c r="D121" s="1"/>
      <c r="E121" s="1"/>
      <c r="F121" s="1" t="s">
        <v>57</v>
      </c>
      <c r="G121" s="1"/>
      <c r="H121" s="1"/>
      <c r="I121" s="14">
        <f>B124</f>
        <v>425</v>
      </c>
      <c r="J121" s="1" t="s">
        <v>35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6.2" x14ac:dyDescent="0.4">
      <c r="A122" s="1"/>
      <c r="B122" s="1"/>
      <c r="C122" s="6">
        <f>C121-C120</f>
        <v>4.9999999999999822E-2</v>
      </c>
      <c r="D122" s="1"/>
      <c r="E122" s="1"/>
      <c r="F122" s="1"/>
      <c r="G122" s="1"/>
      <c r="H122" s="1"/>
      <c r="I122" s="5">
        <f>I120-I121</f>
        <v>25</v>
      </c>
      <c r="J122" s="1" t="s">
        <v>35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6" x14ac:dyDescent="0.35">
      <c r="A124" s="11" t="s">
        <v>22</v>
      </c>
      <c r="B124" s="2">
        <f>E36+E53</f>
        <v>425</v>
      </c>
      <c r="C124" s="1">
        <f>C122</f>
        <v>4.9999999999999822E-2</v>
      </c>
      <c r="D124" s="1" t="s">
        <v>11</v>
      </c>
      <c r="E124" s="1">
        <f>B124*C124</f>
        <v>21.249999999999925</v>
      </c>
      <c r="F124" s="11" t="s">
        <v>45</v>
      </c>
      <c r="G124" s="2">
        <f>I122</f>
        <v>25</v>
      </c>
      <c r="H124" s="2"/>
      <c r="I124" s="1">
        <f>E67</f>
        <v>2.0499999999999998</v>
      </c>
      <c r="J124" s="1" t="s">
        <v>11</v>
      </c>
      <c r="K124" s="1">
        <f>G124*I124</f>
        <v>51.249999999999993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6" x14ac:dyDescent="0.35">
      <c r="A125" s="11" t="s">
        <v>45</v>
      </c>
      <c r="B125" s="2">
        <f>C67</f>
        <v>450</v>
      </c>
      <c r="C125" s="1">
        <f>C122</f>
        <v>4.9999999999999822E-2</v>
      </c>
      <c r="D125" s="1" t="s">
        <v>11</v>
      </c>
      <c r="E125" s="1">
        <f>B125*C125</f>
        <v>22.499999999999922</v>
      </c>
      <c r="F125" s="11" t="s">
        <v>22</v>
      </c>
      <c r="G125" s="2">
        <f>I122</f>
        <v>25</v>
      </c>
      <c r="H125" s="2"/>
      <c r="I125" s="1">
        <f>E8</f>
        <v>2</v>
      </c>
      <c r="J125" s="1" t="s">
        <v>11</v>
      </c>
      <c r="K125" s="1">
        <f>G125*I125</f>
        <v>50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6.2" x14ac:dyDescent="0.4">
      <c r="A129" s="6" t="s">
        <v>62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6" x14ac:dyDescent="0.35">
      <c r="A130" s="1" t="s">
        <v>63</v>
      </c>
      <c r="B130" s="1"/>
      <c r="C130" s="1"/>
      <c r="D130" s="1"/>
      <c r="E130" s="1"/>
      <c r="F130" s="1" t="s">
        <v>66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6" x14ac:dyDescent="0.35">
      <c r="A131" s="1" t="s">
        <v>64</v>
      </c>
      <c r="B131" s="1"/>
      <c r="C131" s="1">
        <f>C14</f>
        <v>2000</v>
      </c>
      <c r="D131" s="1"/>
      <c r="E131" s="1"/>
      <c r="F131" s="1" t="s">
        <v>67</v>
      </c>
      <c r="G131" s="1"/>
      <c r="H131" s="1"/>
      <c r="I131" s="2">
        <f>C67</f>
        <v>450</v>
      </c>
      <c r="J131" s="1" t="s">
        <v>35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6.2" x14ac:dyDescent="0.4">
      <c r="A132" s="1" t="s">
        <v>65</v>
      </c>
      <c r="B132" s="1"/>
      <c r="C132" s="3">
        <f>E86</f>
        <v>2200</v>
      </c>
      <c r="D132" s="1"/>
      <c r="E132" s="1"/>
      <c r="F132" s="13" t="s">
        <v>68</v>
      </c>
      <c r="G132" s="1"/>
      <c r="H132" s="1"/>
      <c r="I132" s="14">
        <f>E38+E55</f>
        <v>425</v>
      </c>
      <c r="J132" s="1" t="s">
        <v>35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6.2" x14ac:dyDescent="0.4">
      <c r="A133" s="1"/>
      <c r="B133" s="1"/>
      <c r="C133" s="6">
        <f>C132-C131</f>
        <v>200</v>
      </c>
      <c r="D133" s="1"/>
      <c r="E133" s="1"/>
      <c r="F133" s="1"/>
      <c r="G133" s="1"/>
      <c r="H133" s="1"/>
      <c r="I133" s="5">
        <f>I131-I132</f>
        <v>25</v>
      </c>
      <c r="J133" s="1" t="s">
        <v>35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6.2" x14ac:dyDescent="0.4">
      <c r="A135" s="1" t="s">
        <v>72</v>
      </c>
      <c r="B135" s="1"/>
      <c r="C135" s="1"/>
      <c r="D135" s="1"/>
      <c r="E135" s="1"/>
      <c r="F135" s="2">
        <f>I133</f>
        <v>25</v>
      </c>
      <c r="G135" s="1" t="s">
        <v>70</v>
      </c>
      <c r="H135" s="1"/>
      <c r="I135" s="1">
        <f>E10</f>
        <v>4</v>
      </c>
      <c r="J135" s="1" t="s">
        <v>71</v>
      </c>
      <c r="K135" s="6">
        <f>F135*I135</f>
        <v>100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6" x14ac:dyDescent="0.35">
      <c r="A136" s="1" t="s">
        <v>73</v>
      </c>
      <c r="B136" s="1"/>
      <c r="C136" s="2">
        <f>C17</f>
        <v>500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6" x14ac:dyDescent="0.35">
      <c r="A137" s="1" t="s">
        <v>74</v>
      </c>
      <c r="B137" s="1"/>
      <c r="C137" s="14">
        <f>C86</f>
        <v>450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6" x14ac:dyDescent="0.35">
      <c r="A138" s="1"/>
      <c r="B138" s="1"/>
      <c r="C138" s="2">
        <f>C136-C137</f>
        <v>50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6.2" x14ac:dyDescent="0.4">
      <c r="A140" s="2">
        <f>C138</f>
        <v>50</v>
      </c>
      <c r="B140" s="1" t="s">
        <v>76</v>
      </c>
      <c r="C140" s="1">
        <f>I135</f>
        <v>4</v>
      </c>
      <c r="D140" s="1" t="s">
        <v>11</v>
      </c>
      <c r="E140" s="6">
        <f>A140*C140</f>
        <v>200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6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6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6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6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6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6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6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6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6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6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6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6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6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6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6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6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6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6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6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6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6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6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6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6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6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6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6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6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6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6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6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6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6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6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6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6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6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6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6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6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6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6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6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6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6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6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6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6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6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6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6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6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6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6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6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6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6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6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6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6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6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6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6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6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6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6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6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6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6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6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6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6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6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6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6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6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6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6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6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6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6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6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6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6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6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6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6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6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6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6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6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6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6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6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6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6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6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6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6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6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6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6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6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6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6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6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6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6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6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6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6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6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6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6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6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6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6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6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6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6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6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6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6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6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6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6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6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6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6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6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6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6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6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6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6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6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6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6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6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6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6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6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6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6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6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6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6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6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6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6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6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6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6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6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6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6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6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6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6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6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6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6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6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6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6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6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6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6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6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6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6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6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6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6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6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6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6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6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6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6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6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6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6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6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6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6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6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6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6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6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6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6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6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6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6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6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6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6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6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6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6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6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6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6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6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6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6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6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6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6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6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6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6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6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6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6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6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6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6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6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6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6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6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6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6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6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6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6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6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6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6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6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6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6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6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6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6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6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6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6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6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6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6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6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6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6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6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6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6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6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6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6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6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6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6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6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6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6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6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6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6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6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6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6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6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6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6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6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6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6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6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6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6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6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6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6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6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6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6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6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6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6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6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6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6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6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6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6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6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6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6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6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6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6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6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6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6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6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6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6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6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6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6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6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6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6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6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6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6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6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6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6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6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6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6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6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6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6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6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6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6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6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6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6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6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6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6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6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6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6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6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6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6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6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6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6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6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6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6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6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6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6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6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6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6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6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6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6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6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6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6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6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6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6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6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6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6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6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6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6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6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6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6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6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6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6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6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6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6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6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6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6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6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6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6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6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6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6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6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6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6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6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6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6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6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6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6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6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6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6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6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6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6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6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6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6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6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6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6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6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6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6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6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6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6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6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6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6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6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6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6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6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6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6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6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6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6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6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6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6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6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6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6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6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6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6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6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6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6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6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6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6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6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6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6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6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6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6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6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6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6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6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6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6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6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6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6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6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6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6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6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6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6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6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6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6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6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6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6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6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6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6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6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6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6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6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6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6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6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6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6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6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6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6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6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6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6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6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6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6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6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6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6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6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6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6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6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6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6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6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6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6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6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6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6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6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6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6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6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</sheetData>
  <sheetProtection algorithmName="SHA-512" hashValue="1D9ODg033DF7X5oZ51MqFFNWbP+oVvtS4bVtGPjnVRe3lsZlQpaEZ/966hYEH2oF3jH03rQKEytEKD258YBTHw==" saltValue="q+rmtbFBAOI8pxO1thlEOg==" spinCount="100000" sheet="1" objects="1" scenarios="1"/>
  <mergeCells count="12">
    <mergeCell ref="A29:F29"/>
    <mergeCell ref="A28:F28"/>
    <mergeCell ref="A45:F45"/>
    <mergeCell ref="A46:F46"/>
    <mergeCell ref="A77:F77"/>
    <mergeCell ref="J41:O41"/>
    <mergeCell ref="J42:O42"/>
    <mergeCell ref="J44:O44"/>
    <mergeCell ref="J47:N47"/>
    <mergeCell ref="A92:E92"/>
    <mergeCell ref="C80:D80"/>
    <mergeCell ref="C79:D79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61"/>
  <sheetViews>
    <sheetView zoomScale="130" zoomScaleNormal="130" workbookViewId="0">
      <selection activeCell="E6" sqref="E6"/>
    </sheetView>
  </sheetViews>
  <sheetFormatPr baseColWidth="10" defaultRowHeight="14.4" x14ac:dyDescent="0.3"/>
  <cols>
    <col min="2" max="2" width="12.33203125" customWidth="1"/>
    <col min="4" max="4" width="14.33203125" customWidth="1"/>
    <col min="5" max="5" width="13" customWidth="1"/>
    <col min="10" max="10" width="13.5546875" customWidth="1"/>
  </cols>
  <sheetData>
    <row r="2" spans="1:16" ht="21" x14ac:dyDescent="0.5">
      <c r="A2" s="8" t="s">
        <v>78</v>
      </c>
      <c r="B2" s="9"/>
      <c r="C2" s="1"/>
      <c r="D2" s="1"/>
      <c r="E2" s="1"/>
      <c r="F2" s="1"/>
      <c r="G2" s="1"/>
      <c r="H2" s="1"/>
      <c r="I2" s="1"/>
      <c r="J2" s="8" t="s">
        <v>78</v>
      </c>
      <c r="K2" s="9"/>
      <c r="L2" s="1"/>
      <c r="M2" s="1"/>
      <c r="N2" s="1"/>
      <c r="O2" s="1"/>
      <c r="P2" s="1"/>
    </row>
    <row r="3" spans="1:16" ht="15.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5">
      <c r="A4" s="1" t="s">
        <v>5</v>
      </c>
      <c r="B4" s="1"/>
      <c r="C4" s="1"/>
      <c r="D4" s="1"/>
      <c r="E4" s="1"/>
      <c r="F4" s="1"/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6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5">
      <c r="A6" s="1" t="s">
        <v>6</v>
      </c>
      <c r="B6" s="1"/>
      <c r="C6" s="2">
        <v>10</v>
      </c>
      <c r="D6" s="1" t="s">
        <v>9</v>
      </c>
      <c r="E6" s="1">
        <v>8</v>
      </c>
      <c r="F6" s="1" t="s">
        <v>11</v>
      </c>
      <c r="G6" s="1">
        <f>C6*E6</f>
        <v>80</v>
      </c>
      <c r="H6" s="1"/>
      <c r="I6" s="1"/>
      <c r="J6" s="1" t="s">
        <v>6</v>
      </c>
      <c r="K6" s="1"/>
      <c r="L6" s="2">
        <v>10</v>
      </c>
      <c r="M6" s="1" t="s">
        <v>9</v>
      </c>
      <c r="N6" s="1">
        <v>8</v>
      </c>
    </row>
    <row r="7" spans="1:16" ht="15.6" x14ac:dyDescent="0.3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2"/>
      <c r="M7" s="1"/>
      <c r="N7" s="1"/>
    </row>
    <row r="8" spans="1:16" ht="15.6" x14ac:dyDescent="0.35">
      <c r="A8" s="1" t="s">
        <v>7</v>
      </c>
      <c r="B8" s="1"/>
      <c r="C8" s="2">
        <v>5</v>
      </c>
      <c r="D8" s="1" t="s">
        <v>10</v>
      </c>
      <c r="E8" s="1">
        <v>4</v>
      </c>
      <c r="F8" s="1" t="s">
        <v>11</v>
      </c>
      <c r="G8" s="1">
        <f>C8*E8</f>
        <v>20</v>
      </c>
      <c r="H8" s="1"/>
      <c r="I8" s="1"/>
      <c r="J8" s="1" t="s">
        <v>7</v>
      </c>
      <c r="K8" s="1"/>
      <c r="L8" s="2">
        <v>5</v>
      </c>
      <c r="M8" s="1" t="s">
        <v>10</v>
      </c>
      <c r="N8" s="1">
        <v>4</v>
      </c>
    </row>
    <row r="9" spans="1:16" ht="15.6" x14ac:dyDescent="0.35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2"/>
      <c r="M9" s="1"/>
      <c r="N9" s="1"/>
    </row>
    <row r="10" spans="1:16" ht="15.6" x14ac:dyDescent="0.35">
      <c r="A10" s="1" t="s">
        <v>8</v>
      </c>
      <c r="B10" s="1"/>
      <c r="C10" s="2">
        <v>5</v>
      </c>
      <c r="D10" s="1" t="s">
        <v>10</v>
      </c>
      <c r="E10" s="1">
        <v>6</v>
      </c>
      <c r="F10" s="1" t="s">
        <v>11</v>
      </c>
      <c r="G10" s="1">
        <f>C10*E10</f>
        <v>30</v>
      </c>
      <c r="H10" s="1"/>
      <c r="I10" s="1"/>
      <c r="J10" s="1" t="s">
        <v>8</v>
      </c>
      <c r="K10" s="1"/>
      <c r="L10" s="2">
        <v>5</v>
      </c>
      <c r="M10" s="1" t="s">
        <v>10</v>
      </c>
      <c r="N10" s="1">
        <v>6</v>
      </c>
    </row>
    <row r="11" spans="1:16" ht="16.2" x14ac:dyDescent="0.4">
      <c r="A11" s="1"/>
      <c r="B11" s="1"/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  <c r="N11" s="1"/>
    </row>
    <row r="12" spans="1:16" ht="16.8" thickBot="1" x14ac:dyDescent="0.45">
      <c r="A12" s="1"/>
      <c r="B12" s="1"/>
      <c r="C12" s="1"/>
      <c r="D12" s="1"/>
      <c r="E12" s="6" t="s">
        <v>12</v>
      </c>
      <c r="F12" s="1"/>
      <c r="G12" s="4">
        <f>G6+G8+G10</f>
        <v>130</v>
      </c>
      <c r="H12" s="1"/>
      <c r="I12" s="1"/>
      <c r="J12" s="1"/>
      <c r="K12" s="1"/>
      <c r="L12" s="1"/>
      <c r="M12" s="1"/>
      <c r="N12" s="6"/>
    </row>
    <row r="13" spans="1:16" ht="16.2" thickTop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6" x14ac:dyDescent="0.35">
      <c r="A14" s="1" t="s">
        <v>13</v>
      </c>
      <c r="B14" s="1"/>
      <c r="C14" s="1">
        <v>4000</v>
      </c>
      <c r="D14" s="1"/>
      <c r="E14" s="1"/>
      <c r="F14" s="1"/>
      <c r="G14" s="1"/>
      <c r="H14" s="1"/>
      <c r="I14" s="1"/>
      <c r="J14" s="1" t="s">
        <v>13</v>
      </c>
      <c r="K14" s="1"/>
      <c r="L14" s="1">
        <v>4000</v>
      </c>
      <c r="M14" s="1"/>
      <c r="N14" s="1"/>
      <c r="O14" s="1"/>
      <c r="P14" s="1"/>
    </row>
    <row r="15" spans="1:16" ht="15.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6" x14ac:dyDescent="0.3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 t="s">
        <v>14</v>
      </c>
      <c r="K16" s="1"/>
      <c r="L16" s="1"/>
      <c r="M16" s="1"/>
      <c r="N16" s="1"/>
      <c r="O16" s="1"/>
      <c r="P16" s="1"/>
    </row>
    <row r="17" spans="1:16" ht="15.6" x14ac:dyDescent="0.35">
      <c r="A17" s="1" t="s">
        <v>15</v>
      </c>
      <c r="B17" s="1"/>
      <c r="C17" s="2">
        <v>600</v>
      </c>
      <c r="D17" s="1" t="s">
        <v>10</v>
      </c>
      <c r="E17" s="1"/>
      <c r="F17" s="1"/>
      <c r="G17" s="1"/>
      <c r="H17" s="1"/>
      <c r="I17" s="1"/>
      <c r="J17" s="1" t="s">
        <v>15</v>
      </c>
      <c r="K17" s="1"/>
      <c r="L17" s="2">
        <v>600</v>
      </c>
      <c r="M17" s="1" t="s">
        <v>10</v>
      </c>
      <c r="N17" s="1"/>
      <c r="O17" s="1"/>
      <c r="P17" s="1"/>
    </row>
    <row r="18" spans="1:16" ht="15.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2" x14ac:dyDescent="0.4">
      <c r="A19" s="6" t="s">
        <v>16</v>
      </c>
      <c r="B19" s="1"/>
      <c r="C19" s="1"/>
      <c r="D19" s="1"/>
      <c r="E19" s="1"/>
      <c r="F19" s="1"/>
      <c r="G19" s="1"/>
      <c r="H19" s="1"/>
      <c r="I19" s="1"/>
      <c r="J19" s="6" t="s">
        <v>16</v>
      </c>
      <c r="K19" s="1"/>
      <c r="L19" s="1"/>
      <c r="M19" s="1"/>
      <c r="N19" s="1"/>
      <c r="O19" s="1"/>
      <c r="P19" s="1"/>
    </row>
    <row r="20" spans="1:16" ht="15.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6" x14ac:dyDescent="0.35">
      <c r="A21" s="1" t="s">
        <v>17</v>
      </c>
      <c r="B21" s="1"/>
      <c r="C21" s="2">
        <v>95</v>
      </c>
      <c r="D21" s="1" t="s">
        <v>3</v>
      </c>
      <c r="E21" s="1"/>
      <c r="F21" s="1"/>
      <c r="G21" s="1"/>
      <c r="H21" s="1"/>
      <c r="I21" s="1"/>
      <c r="J21" s="1" t="s">
        <v>17</v>
      </c>
      <c r="K21" s="1"/>
      <c r="L21" s="2">
        <v>95</v>
      </c>
      <c r="M21" s="1" t="s">
        <v>3</v>
      </c>
      <c r="N21" s="1"/>
      <c r="O21" s="1"/>
      <c r="P21" s="1"/>
    </row>
    <row r="22" spans="1:16" ht="15.6" x14ac:dyDescent="0.3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2"/>
      <c r="M22" s="1"/>
      <c r="N22" s="1"/>
      <c r="O22" s="1"/>
      <c r="P22" s="1"/>
    </row>
    <row r="23" spans="1:16" ht="15.6" x14ac:dyDescent="0.35">
      <c r="A23" s="1" t="s">
        <v>18</v>
      </c>
      <c r="B23" s="1"/>
      <c r="C23" s="2">
        <v>30</v>
      </c>
      <c r="D23" s="1" t="s">
        <v>3</v>
      </c>
      <c r="E23" s="1"/>
      <c r="F23" s="1"/>
      <c r="G23" s="1"/>
      <c r="H23" s="1"/>
      <c r="I23" s="1"/>
      <c r="J23" s="1" t="s">
        <v>18</v>
      </c>
      <c r="K23" s="1"/>
      <c r="L23" s="2">
        <v>30</v>
      </c>
      <c r="M23" s="1" t="s">
        <v>3</v>
      </c>
      <c r="N23" s="1"/>
      <c r="O23" s="1"/>
      <c r="P23" s="1"/>
    </row>
    <row r="24" spans="1:16" ht="15.6" x14ac:dyDescent="0.35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 t="s">
        <v>19</v>
      </c>
      <c r="K24" s="1"/>
      <c r="L24" s="1"/>
      <c r="M24" s="1"/>
      <c r="N24" s="1"/>
      <c r="O24" s="1"/>
      <c r="P24" s="1"/>
    </row>
    <row r="25" spans="1:16" ht="15.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6" ht="21" x14ac:dyDescent="0.5">
      <c r="A26" s="1"/>
      <c r="B26" s="1"/>
      <c r="C26" s="1"/>
      <c r="D26" s="1"/>
      <c r="E26" s="1"/>
      <c r="F26" s="1"/>
      <c r="G26" s="1"/>
      <c r="H26" s="1"/>
      <c r="I26" s="1"/>
      <c r="J26" s="8" t="s">
        <v>32</v>
      </c>
      <c r="K26" s="1"/>
      <c r="L26" s="1"/>
      <c r="M26" s="1"/>
      <c r="N26" s="1"/>
      <c r="O26" s="1"/>
      <c r="P26" s="1"/>
    </row>
    <row r="27" spans="1:16" ht="15.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8" x14ac:dyDescent="0.5">
      <c r="A28" s="93" t="s">
        <v>30</v>
      </c>
      <c r="B28" s="93"/>
      <c r="C28" s="93"/>
      <c r="D28" s="93"/>
      <c r="E28" s="93"/>
      <c r="F28" s="93"/>
      <c r="G28" s="1"/>
      <c r="H28" s="1"/>
      <c r="I28" s="1"/>
      <c r="J28" s="1" t="s">
        <v>33</v>
      </c>
      <c r="K28" s="1"/>
      <c r="L28" s="1"/>
      <c r="M28" s="2">
        <v>1850</v>
      </c>
      <c r="N28" s="1" t="s">
        <v>36</v>
      </c>
      <c r="O28" s="1"/>
      <c r="P28" s="1">
        <v>12</v>
      </c>
    </row>
    <row r="29" spans="1:16" ht="19.8" x14ac:dyDescent="0.5">
      <c r="A29" s="93" t="s">
        <v>29</v>
      </c>
      <c r="B29" s="93"/>
      <c r="C29" s="93"/>
      <c r="D29" s="93"/>
      <c r="E29" s="93"/>
      <c r="F29" s="93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6" x14ac:dyDescent="0.35">
      <c r="A30" s="1"/>
      <c r="B30" s="1"/>
      <c r="C30" s="1"/>
      <c r="D30" s="1"/>
      <c r="E30" s="1"/>
      <c r="F30" s="1"/>
      <c r="G30" s="1"/>
      <c r="H30" s="1"/>
      <c r="I30" s="1"/>
      <c r="J30" s="1" t="s">
        <v>37</v>
      </c>
      <c r="K30" s="1"/>
      <c r="L30" s="1"/>
      <c r="M30" s="2">
        <v>550</v>
      </c>
      <c r="N30" s="1" t="s">
        <v>34</v>
      </c>
      <c r="O30" s="1"/>
      <c r="P30" s="1"/>
    </row>
    <row r="31" spans="1:16" ht="16.2" x14ac:dyDescent="0.4">
      <c r="A31" s="6" t="s">
        <v>1</v>
      </c>
      <c r="B31" s="6"/>
      <c r="C31" s="6" t="s">
        <v>21</v>
      </c>
      <c r="D31" s="6" t="s">
        <v>23</v>
      </c>
      <c r="E31" s="6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2" x14ac:dyDescent="0.4">
      <c r="A32" s="6" t="s">
        <v>20</v>
      </c>
      <c r="B32" s="6" t="s">
        <v>2</v>
      </c>
      <c r="C32" s="6" t="s">
        <v>22</v>
      </c>
      <c r="D32" s="6" t="s">
        <v>24</v>
      </c>
      <c r="E32" s="6" t="s">
        <v>22</v>
      </c>
      <c r="F32" s="1"/>
      <c r="G32" s="1"/>
      <c r="H32" s="1"/>
      <c r="I32" s="1"/>
      <c r="J32" s="1" t="s">
        <v>38</v>
      </c>
      <c r="K32" s="1"/>
      <c r="L32" s="2">
        <v>600</v>
      </c>
      <c r="M32" s="1" t="s">
        <v>39</v>
      </c>
      <c r="N32" s="1">
        <v>4.5</v>
      </c>
      <c r="O32" s="1"/>
      <c r="P32" s="1"/>
    </row>
    <row r="33" spans="1:16" ht="15.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6" x14ac:dyDescent="0.35">
      <c r="A34" s="1" t="s">
        <v>26</v>
      </c>
      <c r="B34" s="2">
        <f>C21</f>
        <v>95</v>
      </c>
      <c r="C34" s="1">
        <f>G6</f>
        <v>80</v>
      </c>
      <c r="D34" s="1">
        <f>B34*C34</f>
        <v>7600</v>
      </c>
      <c r="E34" s="2">
        <f>C21*C6</f>
        <v>950</v>
      </c>
      <c r="F34" s="1" t="s">
        <v>34</v>
      </c>
      <c r="G34" s="1"/>
      <c r="H34" s="1"/>
      <c r="I34" s="1"/>
      <c r="J34" s="1" t="s">
        <v>75</v>
      </c>
      <c r="K34" s="1"/>
      <c r="L34" s="1"/>
      <c r="M34" s="1">
        <v>4500</v>
      </c>
      <c r="N34" s="1" t="s">
        <v>0</v>
      </c>
      <c r="O34" s="1"/>
      <c r="P34" s="1"/>
    </row>
    <row r="35" spans="1:16" ht="15.6" x14ac:dyDescent="0.35">
      <c r="A35" s="1"/>
      <c r="B35" s="2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6" x14ac:dyDescent="0.35">
      <c r="A36" s="1" t="s">
        <v>49</v>
      </c>
      <c r="B36" s="2">
        <f>B34</f>
        <v>95</v>
      </c>
      <c r="C36" s="1">
        <f>G8</f>
        <v>20</v>
      </c>
      <c r="D36" s="1">
        <f>B36*C36</f>
        <v>1900</v>
      </c>
      <c r="E36" s="2">
        <f>C21*C8</f>
        <v>475</v>
      </c>
      <c r="F36" s="1" t="s">
        <v>35</v>
      </c>
      <c r="G36" s="1"/>
      <c r="H36" s="1"/>
      <c r="I36" s="1"/>
      <c r="J36" s="1" t="s">
        <v>40</v>
      </c>
      <c r="K36" s="2">
        <v>80</v>
      </c>
      <c r="L36" s="1" t="s">
        <v>41</v>
      </c>
      <c r="M36" s="1">
        <v>300</v>
      </c>
      <c r="N36" s="1"/>
      <c r="O36" s="1"/>
      <c r="P36" s="1"/>
    </row>
    <row r="37" spans="1:16" ht="15.6" x14ac:dyDescent="0.35">
      <c r="A37" s="1"/>
      <c r="B37" s="2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6" x14ac:dyDescent="0.35">
      <c r="A38" s="1" t="s">
        <v>27</v>
      </c>
      <c r="B38" s="2">
        <f>B34</f>
        <v>95</v>
      </c>
      <c r="C38" s="1">
        <f>G10</f>
        <v>30</v>
      </c>
      <c r="D38" s="1">
        <f>B38*C38</f>
        <v>2850</v>
      </c>
      <c r="E38" s="2">
        <f>C21*C10</f>
        <v>475</v>
      </c>
      <c r="F38" s="1" t="s">
        <v>35</v>
      </c>
      <c r="G38" s="1"/>
      <c r="H38" s="1"/>
      <c r="I38" s="1"/>
      <c r="J38" s="1" t="s">
        <v>42</v>
      </c>
      <c r="K38" s="1"/>
      <c r="L38" s="1">
        <v>3000</v>
      </c>
      <c r="M38" s="1"/>
      <c r="N38" s="1"/>
      <c r="O38" s="1"/>
      <c r="P38" s="1"/>
    </row>
    <row r="39" spans="1:16" ht="15.6" x14ac:dyDescent="0.35">
      <c r="A39" s="1"/>
      <c r="B39" s="1"/>
      <c r="C39" s="1"/>
      <c r="D39" s="1"/>
      <c r="E39" s="2"/>
      <c r="F39" s="1"/>
      <c r="G39" s="1"/>
      <c r="H39" s="1"/>
      <c r="I39" s="1"/>
      <c r="J39" s="1"/>
    </row>
    <row r="40" spans="1:16" ht="16.2" x14ac:dyDescent="0.4">
      <c r="A40" s="6" t="s">
        <v>28</v>
      </c>
      <c r="B40" s="1"/>
      <c r="C40" s="6">
        <f>C34+C36+C38</f>
        <v>130</v>
      </c>
      <c r="D40" s="6">
        <f>D34+D36+D38</f>
        <v>12350</v>
      </c>
      <c r="E40" s="5" t="s">
        <v>0</v>
      </c>
      <c r="F40" s="1"/>
      <c r="G40" s="1"/>
      <c r="H40" s="1"/>
      <c r="I40" s="1"/>
      <c r="J40" s="6" t="s">
        <v>80</v>
      </c>
      <c r="K40" s="1"/>
      <c r="L40" s="1"/>
      <c r="M40" s="1"/>
      <c r="N40" s="1"/>
      <c r="O40" s="1"/>
      <c r="P40" s="1"/>
    </row>
    <row r="41" spans="1:16" ht="19.8" x14ac:dyDescent="0.5">
      <c r="A41" s="1"/>
      <c r="B41" s="1"/>
      <c r="C41" s="1"/>
      <c r="D41" s="1"/>
      <c r="E41" s="1"/>
      <c r="F41" s="1"/>
      <c r="G41" s="1"/>
      <c r="H41" s="1"/>
      <c r="I41" s="1"/>
      <c r="J41" s="93" t="s">
        <v>81</v>
      </c>
      <c r="K41" s="93"/>
      <c r="L41" s="93"/>
      <c r="M41" s="93"/>
      <c r="N41" s="93"/>
      <c r="O41" s="93"/>
      <c r="P41" s="1"/>
    </row>
    <row r="42" spans="1:16" ht="19.8" x14ac:dyDescent="0.5">
      <c r="A42" s="1"/>
      <c r="B42" s="1"/>
      <c r="C42" s="1"/>
      <c r="D42" s="1"/>
      <c r="E42" s="1"/>
      <c r="F42" s="1"/>
      <c r="G42" s="1"/>
      <c r="H42" s="1"/>
      <c r="I42" s="1"/>
      <c r="J42" s="93" t="s">
        <v>29</v>
      </c>
      <c r="K42" s="93"/>
      <c r="L42" s="93"/>
      <c r="M42" s="93"/>
      <c r="N42" s="93"/>
      <c r="O42" s="93"/>
      <c r="P42" s="1"/>
    </row>
    <row r="43" spans="1:16" ht="15.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9.8" x14ac:dyDescent="0.5">
      <c r="A44" s="1"/>
      <c r="B44" s="1"/>
      <c r="C44" s="1"/>
      <c r="D44" s="1"/>
      <c r="E44" s="1"/>
      <c r="F44" s="1"/>
      <c r="G44" s="1"/>
      <c r="H44" s="1"/>
      <c r="I44" s="1"/>
      <c r="J44" s="93" t="s">
        <v>82</v>
      </c>
      <c r="K44" s="93"/>
      <c r="L44" s="93"/>
      <c r="M44" s="93"/>
      <c r="N44" s="93"/>
      <c r="O44" s="93"/>
      <c r="P44" s="1"/>
    </row>
    <row r="45" spans="1:16" ht="19.8" x14ac:dyDescent="0.5">
      <c r="A45" s="93" t="s">
        <v>31</v>
      </c>
      <c r="B45" s="93"/>
      <c r="C45" s="93"/>
      <c r="D45" s="93"/>
      <c r="E45" s="93"/>
      <c r="F45" s="93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8" x14ac:dyDescent="0.5">
      <c r="A46" s="93" t="s">
        <v>29</v>
      </c>
      <c r="B46" s="93"/>
      <c r="C46" s="93"/>
      <c r="D46" s="93"/>
      <c r="E46" s="93"/>
      <c r="F46" s="93"/>
      <c r="G46" s="1"/>
      <c r="H46" s="1"/>
      <c r="I46" s="1"/>
      <c r="J46" s="7" t="s">
        <v>83</v>
      </c>
      <c r="K46" s="1"/>
      <c r="L46" s="1"/>
      <c r="M46" s="1"/>
      <c r="N46" s="1"/>
      <c r="O46" s="1"/>
      <c r="P46" s="1"/>
    </row>
    <row r="47" spans="1:16" ht="19.8" x14ac:dyDescent="0.5">
      <c r="A47" s="1"/>
      <c r="B47" s="1"/>
      <c r="C47" s="1"/>
      <c r="D47" s="1"/>
      <c r="E47" s="1"/>
      <c r="F47" s="1"/>
      <c r="G47" s="1"/>
      <c r="H47" s="1"/>
      <c r="I47" s="1"/>
      <c r="J47" s="93" t="s">
        <v>50</v>
      </c>
      <c r="K47" s="93"/>
      <c r="L47" s="93"/>
      <c r="M47" s="93"/>
      <c r="N47" s="93"/>
      <c r="O47" s="1"/>
      <c r="P47" s="1"/>
    </row>
    <row r="48" spans="1:16" ht="16.2" x14ac:dyDescent="0.4">
      <c r="A48" s="6" t="s">
        <v>1</v>
      </c>
      <c r="B48" s="6"/>
      <c r="C48" s="6" t="s">
        <v>21</v>
      </c>
      <c r="D48" s="6" t="s">
        <v>23</v>
      </c>
      <c r="E48" s="6" t="s">
        <v>25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9.8" x14ac:dyDescent="0.5">
      <c r="A49" s="6" t="s">
        <v>20</v>
      </c>
      <c r="B49" s="6" t="s">
        <v>2</v>
      </c>
      <c r="C49" s="6" t="s">
        <v>22</v>
      </c>
      <c r="D49" s="6" t="s">
        <v>24</v>
      </c>
      <c r="E49" s="6" t="s">
        <v>22</v>
      </c>
      <c r="F49" s="1"/>
      <c r="G49" s="1"/>
      <c r="H49" s="1"/>
      <c r="I49" s="1"/>
      <c r="J49" s="7" t="s">
        <v>84</v>
      </c>
      <c r="K49" s="1"/>
      <c r="L49" s="1"/>
      <c r="M49" s="1"/>
      <c r="N49" s="1"/>
      <c r="O49" s="1"/>
      <c r="P49" s="1"/>
    </row>
    <row r="50" spans="1:16" ht="15.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6" ht="15.6" x14ac:dyDescent="0.35">
      <c r="A51" s="1" t="s">
        <v>26</v>
      </c>
      <c r="B51" s="2">
        <f>C23</f>
        <v>30</v>
      </c>
      <c r="C51" s="1">
        <f>G6</f>
        <v>80</v>
      </c>
      <c r="D51" s="1">
        <f>B51*C51</f>
        <v>2400</v>
      </c>
      <c r="E51" s="2">
        <f>C23*C6</f>
        <v>300</v>
      </c>
      <c r="F51" s="1" t="s">
        <v>34</v>
      </c>
      <c r="G51" s="1"/>
      <c r="H51" s="1"/>
      <c r="I51" s="1"/>
      <c r="J51" s="1"/>
    </row>
    <row r="52" spans="1:16" ht="15.6" x14ac:dyDescent="0.35">
      <c r="A52" s="1"/>
      <c r="B52" s="2"/>
      <c r="C52" s="1"/>
      <c r="D52" s="1"/>
      <c r="E52" s="2"/>
      <c r="F52" s="1"/>
      <c r="G52" s="1"/>
      <c r="H52" s="1"/>
      <c r="I52" s="1"/>
      <c r="J52" s="1"/>
    </row>
    <row r="53" spans="1:16" ht="15.6" x14ac:dyDescent="0.35">
      <c r="A53" s="1" t="s">
        <v>49</v>
      </c>
      <c r="B53" s="2">
        <f>C23*50%</f>
        <v>15</v>
      </c>
      <c r="C53" s="1">
        <f>G8</f>
        <v>20</v>
      </c>
      <c r="D53" s="1">
        <f>B53*C53</f>
        <v>300</v>
      </c>
      <c r="E53" s="2">
        <f>(C23*C8)*50%</f>
        <v>75</v>
      </c>
      <c r="F53" s="1" t="s">
        <v>35</v>
      </c>
      <c r="G53" s="1"/>
      <c r="H53" s="1"/>
      <c r="I53" s="1"/>
      <c r="J53" s="1"/>
    </row>
    <row r="54" spans="1:16" ht="15.6" x14ac:dyDescent="0.35">
      <c r="A54" s="1"/>
      <c r="B54" s="2"/>
      <c r="C54" s="1"/>
      <c r="D54" s="1"/>
      <c r="E54" s="2"/>
      <c r="F54" s="1"/>
      <c r="G54" s="1"/>
      <c r="H54" s="1"/>
      <c r="I54" s="1"/>
      <c r="J54" s="1"/>
    </row>
    <row r="55" spans="1:16" ht="15.6" x14ac:dyDescent="0.35">
      <c r="A55" s="1" t="s">
        <v>27</v>
      </c>
      <c r="B55" s="2">
        <f>C23*50%</f>
        <v>15</v>
      </c>
      <c r="C55" s="1">
        <f>G10</f>
        <v>30</v>
      </c>
      <c r="D55" s="1">
        <f>B55*C55</f>
        <v>450</v>
      </c>
      <c r="E55" s="2">
        <f>(C23*C10)*50%</f>
        <v>75</v>
      </c>
      <c r="F55" s="1" t="s">
        <v>35</v>
      </c>
      <c r="G55" s="1"/>
      <c r="H55" s="1"/>
      <c r="I55" s="1"/>
      <c r="J55" s="1"/>
    </row>
    <row r="56" spans="1:16" ht="15.6" x14ac:dyDescent="0.35">
      <c r="A56" s="1"/>
      <c r="B56" s="1"/>
      <c r="C56" s="1"/>
      <c r="D56" s="1"/>
      <c r="E56" s="2"/>
      <c r="F56" s="1"/>
      <c r="G56" s="1"/>
      <c r="H56" s="1"/>
      <c r="I56" s="1"/>
      <c r="J56" s="1"/>
    </row>
    <row r="57" spans="1:16" ht="16.2" x14ac:dyDescent="0.4">
      <c r="A57" s="6" t="s">
        <v>28</v>
      </c>
      <c r="B57" s="1"/>
      <c r="C57" s="6">
        <f>C51+C53+C55</f>
        <v>130</v>
      </c>
      <c r="D57" s="6">
        <f>D51+D53+D55</f>
        <v>3150</v>
      </c>
      <c r="E57" s="5" t="s">
        <v>0</v>
      </c>
      <c r="F57" s="1"/>
      <c r="G57" s="1"/>
      <c r="H57" s="1"/>
      <c r="I57" s="1"/>
      <c r="J57" s="1"/>
    </row>
    <row r="58" spans="1:16" ht="15.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6" ht="15.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6" ht="15.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6" ht="21" x14ac:dyDescent="0.5">
      <c r="A61" s="8" t="s">
        <v>32</v>
      </c>
      <c r="B61" s="1"/>
      <c r="C61" s="1"/>
      <c r="D61" s="1"/>
      <c r="E61" s="1"/>
      <c r="F61" s="1"/>
      <c r="G61" s="1"/>
      <c r="H61" s="1"/>
      <c r="I61" s="1"/>
      <c r="J61" s="1"/>
    </row>
    <row r="62" spans="1:16" ht="15.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6" ht="15.6" x14ac:dyDescent="0.35">
      <c r="A63" s="1" t="s">
        <v>33</v>
      </c>
      <c r="B63" s="1"/>
      <c r="C63" s="1"/>
      <c r="D63" s="2">
        <v>1850</v>
      </c>
      <c r="E63" s="1" t="s">
        <v>36</v>
      </c>
      <c r="F63" s="1"/>
      <c r="G63" s="1">
        <v>12</v>
      </c>
      <c r="H63" s="1"/>
      <c r="I63" s="1"/>
      <c r="J63" s="1"/>
    </row>
    <row r="64" spans="1:16" ht="15.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6" x14ac:dyDescent="0.35">
      <c r="A65" s="1" t="s">
        <v>37</v>
      </c>
      <c r="B65" s="1"/>
      <c r="C65" s="1"/>
      <c r="D65" s="2">
        <v>550</v>
      </c>
      <c r="E65" s="1" t="s">
        <v>34</v>
      </c>
      <c r="F65" s="1"/>
      <c r="G65" s="1"/>
      <c r="H65" s="1"/>
      <c r="I65" s="1"/>
      <c r="J65" s="1"/>
    </row>
    <row r="66" spans="1:10" ht="15.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6" x14ac:dyDescent="0.35">
      <c r="A67" s="1" t="s">
        <v>38</v>
      </c>
      <c r="B67" s="1"/>
      <c r="C67" s="2">
        <v>600</v>
      </c>
      <c r="D67" s="1" t="s">
        <v>39</v>
      </c>
      <c r="E67" s="1">
        <v>4.5</v>
      </c>
      <c r="F67" s="1"/>
      <c r="G67" s="1"/>
      <c r="H67" s="1"/>
      <c r="I67" s="1"/>
      <c r="J67" s="1"/>
    </row>
    <row r="68" spans="1:10" ht="15.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6" x14ac:dyDescent="0.35">
      <c r="A69" s="1" t="s">
        <v>75</v>
      </c>
      <c r="B69" s="1"/>
      <c r="C69" s="1"/>
      <c r="D69" s="1">
        <v>4500</v>
      </c>
      <c r="E69" s="1" t="s">
        <v>0</v>
      </c>
      <c r="F69" s="1"/>
      <c r="G69" s="1"/>
      <c r="H69" s="1"/>
      <c r="I69" s="1"/>
      <c r="J69" s="1"/>
    </row>
    <row r="70" spans="1:10" ht="15.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6" x14ac:dyDescent="0.35">
      <c r="A71" s="1" t="s">
        <v>40</v>
      </c>
      <c r="B71" s="2">
        <v>80</v>
      </c>
      <c r="C71" s="1" t="s">
        <v>41</v>
      </c>
      <c r="D71" s="1">
        <v>300</v>
      </c>
      <c r="E71" s="1"/>
      <c r="F71" s="1"/>
      <c r="G71" s="1"/>
      <c r="H71" s="1"/>
      <c r="I71" s="1"/>
      <c r="J71" s="1"/>
    </row>
    <row r="72" spans="1:10" ht="15.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6" x14ac:dyDescent="0.35">
      <c r="A73" s="1" t="s">
        <v>42</v>
      </c>
      <c r="B73" s="1"/>
      <c r="C73" s="1">
        <v>3000</v>
      </c>
      <c r="D73" s="1"/>
      <c r="E73" s="1"/>
      <c r="F73" s="1"/>
      <c r="G73" s="1"/>
      <c r="H73" s="1"/>
      <c r="I73" s="1"/>
      <c r="J73" s="1"/>
    </row>
    <row r="74" spans="1:10" ht="15.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9.8" x14ac:dyDescent="0.5">
      <c r="A77" s="93" t="s">
        <v>43</v>
      </c>
      <c r="B77" s="93"/>
      <c r="C77" s="93"/>
      <c r="D77" s="93"/>
      <c r="E77" s="93"/>
      <c r="F77" s="93"/>
      <c r="G77" s="1"/>
      <c r="H77" s="1"/>
      <c r="I77" s="1"/>
      <c r="J77" s="1"/>
    </row>
    <row r="78" spans="1:10" ht="15.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2" x14ac:dyDescent="0.4">
      <c r="A79" s="6" t="s">
        <v>1</v>
      </c>
      <c r="B79" s="6"/>
      <c r="C79" s="94" t="s">
        <v>0</v>
      </c>
      <c r="D79" s="94"/>
      <c r="E79" s="6" t="s">
        <v>4</v>
      </c>
      <c r="F79" s="1"/>
      <c r="G79" s="1"/>
      <c r="H79" s="1"/>
      <c r="I79" s="1"/>
      <c r="J79" s="1"/>
    </row>
    <row r="80" spans="1:10" ht="16.2" x14ac:dyDescent="0.4">
      <c r="A80" s="6" t="s">
        <v>20</v>
      </c>
      <c r="B80" s="6"/>
      <c r="C80" s="94" t="s">
        <v>44</v>
      </c>
      <c r="D80" s="94"/>
      <c r="E80" s="6" t="s">
        <v>46</v>
      </c>
      <c r="F80" s="1"/>
      <c r="G80" s="1"/>
      <c r="H80" s="1"/>
      <c r="I80" s="1"/>
      <c r="J80" s="1"/>
    </row>
    <row r="81" spans="1:10" ht="15.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6" x14ac:dyDescent="0.35">
      <c r="A82" s="1" t="s">
        <v>26</v>
      </c>
      <c r="B82" s="1" t="s">
        <v>0</v>
      </c>
      <c r="C82" s="1" t="s">
        <v>77</v>
      </c>
      <c r="D82" s="1"/>
      <c r="E82" s="1">
        <f>(D63-D65)*G63</f>
        <v>15600</v>
      </c>
      <c r="F82" s="1"/>
      <c r="G82" s="1"/>
      <c r="H82" s="1"/>
      <c r="I82" s="1"/>
      <c r="J82" s="1"/>
    </row>
    <row r="83" spans="1:10" ht="15.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6" x14ac:dyDescent="0.35">
      <c r="A84" s="1" t="s">
        <v>49</v>
      </c>
      <c r="B84" s="1"/>
      <c r="C84" s="1" t="s">
        <v>85</v>
      </c>
      <c r="D84" s="1"/>
      <c r="E84" s="1">
        <f>C67*E67</f>
        <v>2700</v>
      </c>
      <c r="F84" s="1"/>
      <c r="G84" s="1"/>
      <c r="H84" s="1"/>
      <c r="I84" s="1"/>
      <c r="J84" s="1"/>
    </row>
    <row r="85" spans="1:10" ht="15.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6" x14ac:dyDescent="0.35">
      <c r="A86" s="1" t="s">
        <v>27</v>
      </c>
      <c r="B86" s="1"/>
      <c r="C86" s="2">
        <v>450</v>
      </c>
      <c r="D86" s="1" t="s">
        <v>35</v>
      </c>
      <c r="E86" s="1">
        <f>D69</f>
        <v>4500</v>
      </c>
      <c r="F86" s="1"/>
      <c r="G86" s="1"/>
      <c r="H86" s="1"/>
      <c r="I86" s="1"/>
      <c r="J86" s="1"/>
    </row>
    <row r="87" spans="1:10" ht="15.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6" x14ac:dyDescent="0.35">
      <c r="A88" s="1" t="s">
        <v>0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15.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9.8" x14ac:dyDescent="0.5">
      <c r="A91" s="7" t="s">
        <v>51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19.8" x14ac:dyDescent="0.5">
      <c r="A92" s="93" t="s">
        <v>50</v>
      </c>
      <c r="B92" s="93"/>
      <c r="C92" s="93"/>
      <c r="D92" s="93"/>
      <c r="E92" s="93"/>
      <c r="F92" s="1"/>
      <c r="G92" s="1"/>
      <c r="H92" s="1"/>
      <c r="I92" s="1"/>
      <c r="J92" s="1"/>
    </row>
    <row r="93" spans="1:10" ht="15.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2" x14ac:dyDescent="0.4">
      <c r="A94" s="6" t="s">
        <v>1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t="16.8" x14ac:dyDescent="0.45">
      <c r="A95" s="6" t="s">
        <v>20</v>
      </c>
      <c r="B95" s="6" t="s">
        <v>46</v>
      </c>
      <c r="C95" s="12" t="s">
        <v>52</v>
      </c>
      <c r="D95" s="6" t="s">
        <v>53</v>
      </c>
      <c r="E95" s="1"/>
      <c r="F95" s="1"/>
      <c r="G95" s="1"/>
      <c r="H95" s="1"/>
      <c r="I95" s="1"/>
      <c r="J95" s="1"/>
    </row>
    <row r="96" spans="1:10" ht="15.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6" x14ac:dyDescent="0.35">
      <c r="A97" s="1" t="s">
        <v>26</v>
      </c>
      <c r="B97" s="1">
        <f>E82</f>
        <v>15600</v>
      </c>
      <c r="C97" s="1">
        <f>D34+D51</f>
        <v>10000</v>
      </c>
      <c r="D97" s="1">
        <f>B97-C97</f>
        <v>5600</v>
      </c>
      <c r="E97" s="1"/>
      <c r="F97" s="1"/>
      <c r="G97" s="1"/>
      <c r="H97" s="1"/>
      <c r="I97" s="1"/>
      <c r="J97" s="1"/>
    </row>
    <row r="98" spans="1:10" ht="15.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6" x14ac:dyDescent="0.35">
      <c r="A99" s="1" t="s">
        <v>49</v>
      </c>
      <c r="B99" s="1">
        <f>E84</f>
        <v>2700</v>
      </c>
      <c r="C99" s="1">
        <f>D36+D53</f>
        <v>2200</v>
      </c>
      <c r="D99" s="1">
        <f>B99-C99</f>
        <v>500</v>
      </c>
      <c r="E99" s="1"/>
      <c r="F99" s="1"/>
      <c r="G99" s="1"/>
      <c r="H99" s="1"/>
      <c r="I99" s="1"/>
      <c r="J99" s="1"/>
    </row>
    <row r="100" spans="1:10" ht="15.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6" x14ac:dyDescent="0.35">
      <c r="A101" s="1" t="s">
        <v>27</v>
      </c>
      <c r="B101" s="1">
        <f>E86</f>
        <v>4500</v>
      </c>
      <c r="C101" s="1">
        <f>D38+D55</f>
        <v>3300</v>
      </c>
      <c r="D101" s="1">
        <f>B101-C101</f>
        <v>1200</v>
      </c>
      <c r="E101" s="1"/>
      <c r="F101" s="1"/>
      <c r="G101" s="1"/>
      <c r="H101" s="1"/>
      <c r="I101" s="1"/>
      <c r="J101" s="1"/>
    </row>
    <row r="102" spans="1:10" ht="15.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9.8" x14ac:dyDescent="0.5">
      <c r="A106" s="7" t="s">
        <v>54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2" x14ac:dyDescent="0.4">
      <c r="A108" s="6" t="s">
        <v>55</v>
      </c>
      <c r="B108" s="1"/>
      <c r="C108" s="1"/>
      <c r="D108" s="1"/>
      <c r="E108" s="1"/>
      <c r="F108" s="6" t="s">
        <v>55</v>
      </c>
      <c r="G108" s="1"/>
      <c r="H108" s="1"/>
      <c r="I108" s="1"/>
      <c r="J108" s="1"/>
    </row>
    <row r="109" spans="1:10" ht="15.6" x14ac:dyDescent="0.35">
      <c r="A109" s="1" t="s">
        <v>56</v>
      </c>
      <c r="B109" s="1"/>
      <c r="C109" s="1"/>
      <c r="D109" s="1"/>
      <c r="E109" s="1"/>
      <c r="F109" s="1" t="s">
        <v>59</v>
      </c>
      <c r="G109" s="1"/>
      <c r="H109" s="1"/>
      <c r="I109" s="1"/>
      <c r="J109" s="1"/>
    </row>
    <row r="110" spans="1:10" ht="15.6" x14ac:dyDescent="0.35">
      <c r="A110" s="1" t="s">
        <v>57</v>
      </c>
      <c r="B110" s="1"/>
      <c r="C110" s="1">
        <f>E6</f>
        <v>8</v>
      </c>
      <c r="D110" s="1"/>
      <c r="E110" s="1"/>
      <c r="F110" s="1" t="s">
        <v>58</v>
      </c>
      <c r="G110" s="1"/>
      <c r="H110" s="2">
        <f>B115</f>
        <v>1300</v>
      </c>
      <c r="I110" s="1" t="s">
        <v>69</v>
      </c>
      <c r="J110" s="1"/>
    </row>
    <row r="111" spans="1:10" ht="15.6" x14ac:dyDescent="0.35">
      <c r="A111" s="1" t="s">
        <v>58</v>
      </c>
      <c r="B111" s="1"/>
      <c r="C111" s="3">
        <f>G63</f>
        <v>12</v>
      </c>
      <c r="D111" s="1"/>
      <c r="E111" s="1"/>
      <c r="F111" s="1" t="s">
        <v>57</v>
      </c>
      <c r="G111" s="1"/>
      <c r="H111" s="14">
        <f>B114</f>
        <v>1250</v>
      </c>
      <c r="I111" s="1" t="s">
        <v>69</v>
      </c>
      <c r="J111" s="1"/>
    </row>
    <row r="112" spans="1:10" ht="16.2" x14ac:dyDescent="0.4">
      <c r="A112" s="1"/>
      <c r="B112" s="1"/>
      <c r="C112" s="6">
        <f>C111-C110</f>
        <v>4</v>
      </c>
      <c r="D112" s="1"/>
      <c r="E112" s="1"/>
      <c r="F112" s="1"/>
      <c r="G112" s="1"/>
      <c r="H112" s="5">
        <f>H110-H111</f>
        <v>50</v>
      </c>
      <c r="I112" s="1" t="s">
        <v>69</v>
      </c>
      <c r="J112" s="1"/>
    </row>
    <row r="113" spans="1:10" ht="15.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6" x14ac:dyDescent="0.35">
      <c r="A114" s="11" t="s">
        <v>22</v>
      </c>
      <c r="B114" s="2">
        <f>E34+E51</f>
        <v>1250</v>
      </c>
      <c r="C114" s="1">
        <f>C112</f>
        <v>4</v>
      </c>
      <c r="D114" s="1" t="s">
        <v>11</v>
      </c>
      <c r="E114" s="1">
        <f>B114*C114</f>
        <v>5000</v>
      </c>
      <c r="F114" s="11" t="s">
        <v>45</v>
      </c>
      <c r="G114" s="2">
        <f>H112</f>
        <v>50</v>
      </c>
      <c r="H114" s="1">
        <f>G63</f>
        <v>12</v>
      </c>
      <c r="I114" s="1" t="s">
        <v>11</v>
      </c>
      <c r="J114" s="1">
        <f>G114*H114</f>
        <v>600</v>
      </c>
    </row>
    <row r="115" spans="1:10" ht="15.6" x14ac:dyDescent="0.35">
      <c r="A115" s="11" t="s">
        <v>45</v>
      </c>
      <c r="B115" s="2">
        <f>D63-D65</f>
        <v>1300</v>
      </c>
      <c r="C115" s="1">
        <f>C112</f>
        <v>4</v>
      </c>
      <c r="D115" s="1" t="s">
        <v>11</v>
      </c>
      <c r="E115" s="1">
        <f>B115*C115</f>
        <v>5200</v>
      </c>
      <c r="F115" s="11" t="s">
        <v>22</v>
      </c>
      <c r="G115" s="2">
        <f>H112</f>
        <v>50</v>
      </c>
      <c r="H115" s="1">
        <f>E6</f>
        <v>8</v>
      </c>
      <c r="I115" s="1" t="s">
        <v>11</v>
      </c>
      <c r="J115" s="1">
        <f>G115*H115</f>
        <v>400</v>
      </c>
    </row>
    <row r="116" spans="1:10" ht="15.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2" x14ac:dyDescent="0.4">
      <c r="A118" s="6" t="s">
        <v>60</v>
      </c>
      <c r="B118" s="1"/>
      <c r="C118" s="1"/>
      <c r="D118" s="1"/>
      <c r="E118" s="1"/>
      <c r="F118" s="6" t="s">
        <v>60</v>
      </c>
      <c r="G118" s="1"/>
      <c r="H118" s="1"/>
      <c r="I118" s="1"/>
      <c r="J118" s="1"/>
    </row>
    <row r="119" spans="1:10" ht="15.6" x14ac:dyDescent="0.35">
      <c r="A119" s="1" t="s">
        <v>61</v>
      </c>
      <c r="B119" s="1"/>
      <c r="C119" s="1"/>
      <c r="D119" s="1"/>
      <c r="E119" s="1"/>
      <c r="F119" s="1" t="s">
        <v>59</v>
      </c>
      <c r="G119" s="1"/>
      <c r="H119" s="1"/>
      <c r="I119" s="1"/>
      <c r="J119" s="1"/>
    </row>
    <row r="120" spans="1:10" ht="15.6" x14ac:dyDescent="0.35">
      <c r="A120" s="1" t="s">
        <v>57</v>
      </c>
      <c r="B120" s="1"/>
      <c r="C120" s="1">
        <f>E8</f>
        <v>4</v>
      </c>
      <c r="D120" s="1"/>
      <c r="E120" s="1"/>
      <c r="F120" s="1" t="s">
        <v>58</v>
      </c>
      <c r="G120" s="1"/>
      <c r="H120" s="2">
        <f>B125</f>
        <v>600</v>
      </c>
      <c r="I120" s="1" t="s">
        <v>35</v>
      </c>
      <c r="J120" s="1"/>
    </row>
    <row r="121" spans="1:10" ht="15.6" x14ac:dyDescent="0.35">
      <c r="A121" s="1" t="s">
        <v>58</v>
      </c>
      <c r="B121" s="1"/>
      <c r="C121" s="3">
        <f>E67</f>
        <v>4.5</v>
      </c>
      <c r="D121" s="1"/>
      <c r="E121" s="1"/>
      <c r="F121" s="1" t="s">
        <v>57</v>
      </c>
      <c r="G121" s="1"/>
      <c r="H121" s="14">
        <f>B124</f>
        <v>550</v>
      </c>
      <c r="I121" s="1" t="s">
        <v>35</v>
      </c>
      <c r="J121" s="1"/>
    </row>
    <row r="122" spans="1:10" ht="16.2" x14ac:dyDescent="0.4">
      <c r="A122" s="1"/>
      <c r="B122" s="1"/>
      <c r="C122" s="6">
        <f>C121-C120</f>
        <v>0.5</v>
      </c>
      <c r="D122" s="1"/>
      <c r="E122" s="1"/>
      <c r="F122" s="1"/>
      <c r="G122" s="1"/>
      <c r="H122" s="5">
        <f>H120-H121</f>
        <v>50</v>
      </c>
      <c r="I122" s="1" t="s">
        <v>35</v>
      </c>
      <c r="J122" s="1"/>
    </row>
    <row r="123" spans="1:10" ht="15.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6" x14ac:dyDescent="0.35">
      <c r="A124" s="11" t="s">
        <v>22</v>
      </c>
      <c r="B124" s="2">
        <f>E36+E53</f>
        <v>550</v>
      </c>
      <c r="C124" s="1">
        <f>C122</f>
        <v>0.5</v>
      </c>
      <c r="D124" s="1" t="s">
        <v>11</v>
      </c>
      <c r="E124" s="1">
        <f>B124*C124</f>
        <v>275</v>
      </c>
      <c r="F124" s="11" t="s">
        <v>45</v>
      </c>
      <c r="G124" s="2">
        <f>H122</f>
        <v>50</v>
      </c>
      <c r="H124" s="1">
        <f>E67</f>
        <v>4.5</v>
      </c>
      <c r="I124" s="1" t="s">
        <v>11</v>
      </c>
      <c r="J124" s="1">
        <f>G124*H124</f>
        <v>225</v>
      </c>
    </row>
    <row r="125" spans="1:10" ht="15.6" x14ac:dyDescent="0.35">
      <c r="A125" s="11" t="s">
        <v>45</v>
      </c>
      <c r="B125" s="2">
        <f>C67</f>
        <v>600</v>
      </c>
      <c r="C125" s="1">
        <f>C122</f>
        <v>0.5</v>
      </c>
      <c r="D125" s="1" t="s">
        <v>11</v>
      </c>
      <c r="E125" s="1">
        <f>B125*C125</f>
        <v>300</v>
      </c>
      <c r="F125" s="11" t="s">
        <v>22</v>
      </c>
      <c r="G125" s="2">
        <f>H122</f>
        <v>50</v>
      </c>
      <c r="H125" s="1">
        <f>E8</f>
        <v>4</v>
      </c>
      <c r="I125" s="1" t="s">
        <v>11</v>
      </c>
      <c r="J125" s="1">
        <f>G125*H125</f>
        <v>200</v>
      </c>
    </row>
    <row r="126" spans="1:10" ht="15.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2" x14ac:dyDescent="0.4">
      <c r="A129" s="6" t="s">
        <v>62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6" x14ac:dyDescent="0.35">
      <c r="A130" s="1" t="s">
        <v>63</v>
      </c>
      <c r="B130" s="1"/>
      <c r="C130" s="1"/>
      <c r="D130" s="1"/>
      <c r="E130" s="1"/>
      <c r="F130" s="1" t="s">
        <v>66</v>
      </c>
      <c r="G130" s="1"/>
      <c r="H130" s="1"/>
      <c r="I130" s="1"/>
      <c r="J130" s="1"/>
    </row>
    <row r="131" spans="1:10" ht="15.6" x14ac:dyDescent="0.35">
      <c r="A131" s="1" t="s">
        <v>64</v>
      </c>
      <c r="B131" s="1"/>
      <c r="C131" s="1">
        <f>C14</f>
        <v>4000</v>
      </c>
      <c r="D131" s="1"/>
      <c r="E131" s="1"/>
      <c r="F131" s="1" t="s">
        <v>67</v>
      </c>
      <c r="G131" s="1"/>
      <c r="H131" s="2">
        <f>C86</f>
        <v>450</v>
      </c>
      <c r="I131" s="1" t="s">
        <v>35</v>
      </c>
      <c r="J131" s="1"/>
    </row>
    <row r="132" spans="1:10" ht="16.2" x14ac:dyDescent="0.4">
      <c r="A132" s="1" t="s">
        <v>65</v>
      </c>
      <c r="B132" s="1"/>
      <c r="C132" s="3">
        <f>E86</f>
        <v>4500</v>
      </c>
      <c r="D132" s="1"/>
      <c r="E132" s="1"/>
      <c r="F132" s="13" t="s">
        <v>68</v>
      </c>
      <c r="G132" s="1"/>
      <c r="H132" s="14">
        <f>E38+E55</f>
        <v>550</v>
      </c>
      <c r="I132" s="1" t="s">
        <v>35</v>
      </c>
      <c r="J132" s="1"/>
    </row>
    <row r="133" spans="1:10" ht="16.2" x14ac:dyDescent="0.4">
      <c r="A133" s="1"/>
      <c r="B133" s="1"/>
      <c r="C133" s="6">
        <f>C132-C131</f>
        <v>500</v>
      </c>
      <c r="D133" s="1"/>
      <c r="E133" s="1"/>
      <c r="F133" s="1"/>
      <c r="G133" s="1"/>
      <c r="H133" s="5">
        <f>H131-H132</f>
        <v>-100</v>
      </c>
      <c r="I133" s="1" t="s">
        <v>35</v>
      </c>
      <c r="J133" s="1"/>
    </row>
    <row r="134" spans="1:10" ht="15.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2" x14ac:dyDescent="0.4">
      <c r="A135" s="1" t="s">
        <v>72</v>
      </c>
      <c r="B135" s="1"/>
      <c r="C135" s="1"/>
      <c r="D135" s="1"/>
      <c r="E135" s="1"/>
      <c r="F135" s="2">
        <f>H133</f>
        <v>-100</v>
      </c>
      <c r="G135" s="1" t="s">
        <v>70</v>
      </c>
      <c r="H135" s="1">
        <f>E10</f>
        <v>6</v>
      </c>
      <c r="I135" s="1" t="s">
        <v>71</v>
      </c>
      <c r="J135" s="6">
        <f>F135*H135</f>
        <v>-600</v>
      </c>
    </row>
    <row r="136" spans="1:10" ht="15.6" x14ac:dyDescent="0.35">
      <c r="A136" s="1" t="s">
        <v>73</v>
      </c>
      <c r="B136" s="1"/>
      <c r="C136" s="2">
        <f>C17</f>
        <v>600</v>
      </c>
      <c r="D136" s="1"/>
      <c r="E136" s="1"/>
      <c r="F136" s="1"/>
      <c r="G136" s="1"/>
      <c r="H136" s="1"/>
      <c r="I136" s="1"/>
      <c r="J136" s="1"/>
    </row>
    <row r="137" spans="1:10" ht="15.6" x14ac:dyDescent="0.35">
      <c r="A137" s="1" t="s">
        <v>74</v>
      </c>
      <c r="B137" s="1"/>
      <c r="C137" s="14">
        <f>C86</f>
        <v>450</v>
      </c>
      <c r="D137" s="1"/>
      <c r="E137" s="1"/>
      <c r="F137" s="1"/>
      <c r="G137" s="1"/>
      <c r="H137" s="1"/>
      <c r="I137" s="1"/>
      <c r="J137" s="1"/>
    </row>
    <row r="138" spans="1:10" ht="15.6" x14ac:dyDescent="0.35">
      <c r="A138" s="1"/>
      <c r="B138" s="1"/>
      <c r="C138" s="2">
        <f>C136-C137</f>
        <v>150</v>
      </c>
      <c r="D138" s="1"/>
      <c r="E138" s="1"/>
      <c r="F138" s="1"/>
      <c r="G138" s="1"/>
      <c r="H138" s="1"/>
      <c r="I138" s="1"/>
      <c r="J138" s="1"/>
    </row>
    <row r="139" spans="1:10" ht="15.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2" x14ac:dyDescent="0.4">
      <c r="A140" s="2">
        <f>C138</f>
        <v>150</v>
      </c>
      <c r="B140" s="1" t="s">
        <v>76</v>
      </c>
      <c r="C140" s="1">
        <f>H135</f>
        <v>6</v>
      </c>
      <c r="D140" s="1" t="s">
        <v>11</v>
      </c>
      <c r="E140" s="6">
        <f>A140*C140</f>
        <v>900</v>
      </c>
      <c r="F140" s="1"/>
      <c r="G140" s="1"/>
      <c r="H140" s="1"/>
      <c r="I140" s="1"/>
      <c r="J140" s="1"/>
    </row>
    <row r="141" spans="1:10" ht="15.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6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6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6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6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6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6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6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6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6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6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6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6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6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6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</row>
  </sheetData>
  <sheetProtection algorithmName="SHA-512" hashValue="2tTfL3YzoJm6qPMmqtRTI+prow3ICx2jQNFviEYmYmWkzXfrOhA0utcZLOsJ7WnVYMkWv+j1t28tKk5gbmY2tQ==" saltValue="hA6GP2l7Ryd9DtCadAlxSg==" spinCount="100000" sheet="1" objects="1" scenarios="1"/>
  <mergeCells count="12">
    <mergeCell ref="A92:E92"/>
    <mergeCell ref="A28:F28"/>
    <mergeCell ref="A29:F29"/>
    <mergeCell ref="A45:F45"/>
    <mergeCell ref="A46:F46"/>
    <mergeCell ref="A77:F77"/>
    <mergeCell ref="C79:D79"/>
    <mergeCell ref="J41:O41"/>
    <mergeCell ref="J42:O42"/>
    <mergeCell ref="J44:O44"/>
    <mergeCell ref="J47:N47"/>
    <mergeCell ref="C80:D80"/>
  </mergeCells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5"/>
  <sheetViews>
    <sheetView topLeftCell="A4" zoomScale="130" zoomScaleNormal="130" workbookViewId="0">
      <selection activeCell="F8" sqref="F8"/>
    </sheetView>
  </sheetViews>
  <sheetFormatPr baseColWidth="10" defaultRowHeight="14.4" x14ac:dyDescent="0.3"/>
  <cols>
    <col min="1" max="1" width="14.88671875" bestFit="1" customWidth="1"/>
    <col min="2" max="2" width="21.5546875" customWidth="1"/>
    <col min="3" max="3" width="14.77734375" customWidth="1"/>
    <col min="4" max="4" width="17.5546875" customWidth="1"/>
    <col min="5" max="5" width="15.77734375" customWidth="1"/>
    <col min="6" max="6" width="13.6640625" bestFit="1" customWidth="1"/>
    <col min="7" max="7" width="13.6640625" customWidth="1"/>
    <col min="8" max="8" width="12.44140625" bestFit="1" customWidth="1"/>
    <col min="9" max="9" width="13.6640625" bestFit="1" customWidth="1"/>
    <col min="10" max="10" width="12.109375" bestFit="1" customWidth="1"/>
    <col min="12" max="12" width="14" bestFit="1" customWidth="1"/>
    <col min="13" max="13" width="16.88671875" bestFit="1" customWidth="1"/>
    <col min="15" max="15" width="14" bestFit="1" customWidth="1"/>
    <col min="16" max="16" width="12.109375" bestFit="1" customWidth="1"/>
    <col min="18" max="18" width="12.109375" bestFit="1" customWidth="1"/>
  </cols>
  <sheetData>
    <row r="1" spans="1:26" ht="15.6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6" x14ac:dyDescent="0.3">
      <c r="A2" s="17"/>
      <c r="B2" s="17"/>
      <c r="C2" s="17"/>
      <c r="D2" s="17"/>
      <c r="E2" s="17"/>
      <c r="F2" s="17"/>
      <c r="G2" s="17"/>
      <c r="H2" s="17"/>
      <c r="I2" s="24" t="s">
        <v>167</v>
      </c>
      <c r="J2" s="17"/>
      <c r="K2" s="17"/>
      <c r="L2" s="17"/>
      <c r="M2" s="17"/>
      <c r="N2" s="3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7.399999999999999" x14ac:dyDescent="0.3">
      <c r="A3" s="56" t="s">
        <v>88</v>
      </c>
      <c r="B3" s="56"/>
      <c r="C3" s="56"/>
      <c r="D3" s="56"/>
      <c r="E3" s="56"/>
      <c r="F3" s="57"/>
      <c r="G3" s="17"/>
      <c r="H3" s="17"/>
      <c r="I3" s="17"/>
      <c r="J3" s="17"/>
      <c r="K3" s="17"/>
      <c r="L3" s="17"/>
      <c r="M3" s="17"/>
      <c r="N3" s="37"/>
      <c r="O3" s="24" t="s">
        <v>188</v>
      </c>
      <c r="P3" s="24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8" thickBot="1" x14ac:dyDescent="0.35">
      <c r="A4" s="56" t="s">
        <v>87</v>
      </c>
      <c r="B4" s="56"/>
      <c r="C4" s="56"/>
      <c r="D4" s="56"/>
      <c r="E4" s="56"/>
      <c r="F4" s="57"/>
      <c r="G4" s="17"/>
      <c r="H4" s="17"/>
      <c r="I4" s="59" t="s">
        <v>186</v>
      </c>
      <c r="J4" s="59"/>
      <c r="K4" s="37"/>
      <c r="L4" s="58" t="s">
        <v>187</v>
      </c>
      <c r="M4" s="58"/>
      <c r="N4" s="37"/>
      <c r="O4" s="58" t="s">
        <v>189</v>
      </c>
      <c r="P4" s="58"/>
      <c r="Q4" s="37"/>
      <c r="R4" s="17"/>
      <c r="S4" s="17"/>
      <c r="T4" s="17"/>
      <c r="U4" s="17"/>
      <c r="V4" s="17"/>
      <c r="W4" s="17"/>
      <c r="X4" s="17"/>
      <c r="Y4" s="17"/>
      <c r="Z4" s="17"/>
    </row>
    <row r="5" spans="1:26" ht="15.6" x14ac:dyDescent="0.3">
      <c r="A5" s="17"/>
      <c r="B5" s="17"/>
      <c r="C5" s="17"/>
      <c r="D5" s="17"/>
      <c r="E5" s="17"/>
      <c r="F5" s="17"/>
      <c r="G5" s="17"/>
      <c r="H5" s="17">
        <v>1</v>
      </c>
      <c r="I5" s="61">
        <f>E35</f>
        <v>73500</v>
      </c>
      <c r="J5" s="63">
        <v>70350</v>
      </c>
      <c r="K5" s="38" t="s">
        <v>197</v>
      </c>
      <c r="L5" s="78">
        <f>D177</f>
        <v>1254000</v>
      </c>
      <c r="M5" s="35"/>
      <c r="N5" s="37">
        <v>2</v>
      </c>
      <c r="O5" s="64">
        <v>70350</v>
      </c>
      <c r="P5" s="79">
        <f>D171</f>
        <v>66000</v>
      </c>
      <c r="Q5" s="38">
        <v>8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15.6" x14ac:dyDescent="0.3">
      <c r="A6" s="83" t="s">
        <v>95</v>
      </c>
      <c r="B6" s="83"/>
      <c r="C6" s="83"/>
      <c r="D6" s="84"/>
      <c r="E6" s="84"/>
      <c r="F6" s="84"/>
      <c r="G6" s="17"/>
      <c r="H6" s="17"/>
      <c r="I6" s="39">
        <f>I5-J5</f>
        <v>3150</v>
      </c>
      <c r="J6" s="36"/>
      <c r="K6" s="37"/>
      <c r="L6" s="18"/>
      <c r="M6" s="36"/>
      <c r="N6" s="37">
        <v>9</v>
      </c>
      <c r="O6" s="75">
        <f>F71</f>
        <v>-4350</v>
      </c>
      <c r="P6" s="36"/>
      <c r="Q6" s="37"/>
      <c r="R6" s="17"/>
      <c r="S6" s="17"/>
      <c r="T6" s="17"/>
      <c r="U6" s="17"/>
      <c r="V6" s="17"/>
      <c r="W6" s="17"/>
      <c r="X6" s="17"/>
      <c r="Y6" s="17"/>
      <c r="Z6" s="17"/>
    </row>
    <row r="7" spans="1:26" ht="15.6" x14ac:dyDescent="0.3">
      <c r="A7" s="84"/>
      <c r="B7" s="84"/>
      <c r="C7" s="84"/>
      <c r="D7" s="84"/>
      <c r="E7" s="84"/>
      <c r="F7" s="84"/>
      <c r="G7" s="17"/>
      <c r="H7" s="17"/>
      <c r="I7" s="18"/>
      <c r="J7" s="36"/>
      <c r="K7" s="37"/>
      <c r="L7" s="18"/>
      <c r="M7" s="36"/>
      <c r="N7" s="37"/>
      <c r="O7" s="40">
        <f>O5+O6</f>
        <v>66000</v>
      </c>
      <c r="P7" s="41">
        <v>66000</v>
      </c>
      <c r="Q7" s="37"/>
      <c r="R7" s="17"/>
      <c r="S7" s="17"/>
      <c r="T7" s="17"/>
      <c r="U7" s="17"/>
      <c r="V7" s="17"/>
      <c r="W7" s="17"/>
      <c r="X7" s="17"/>
      <c r="Y7" s="17"/>
      <c r="Z7" s="17"/>
    </row>
    <row r="8" spans="1:26" ht="15.6" x14ac:dyDescent="0.3">
      <c r="A8" s="84" t="s">
        <v>108</v>
      </c>
      <c r="B8" s="84"/>
      <c r="C8" s="84">
        <v>20</v>
      </c>
      <c r="D8" s="84" t="s">
        <v>93</v>
      </c>
      <c r="E8" s="85">
        <v>10</v>
      </c>
      <c r="F8" s="85">
        <f>C8*E8</f>
        <v>200</v>
      </c>
      <c r="G8" s="21"/>
      <c r="H8" s="17"/>
      <c r="I8" s="18"/>
      <c r="J8" s="36"/>
      <c r="K8" s="37"/>
      <c r="L8" s="18"/>
      <c r="M8" s="36"/>
      <c r="N8" s="37"/>
      <c r="O8" s="18"/>
      <c r="P8" s="36"/>
      <c r="Q8" s="37"/>
      <c r="R8" s="17"/>
      <c r="S8" s="17"/>
      <c r="T8" s="17"/>
      <c r="U8" s="17"/>
      <c r="V8" s="17"/>
      <c r="W8" s="17"/>
      <c r="X8" s="17"/>
      <c r="Y8" s="17"/>
      <c r="Z8" s="17"/>
    </row>
    <row r="9" spans="1:26" ht="15.6" x14ac:dyDescent="0.3">
      <c r="A9" s="84"/>
      <c r="B9" s="84"/>
      <c r="C9" s="84"/>
      <c r="D9" s="84"/>
      <c r="E9" s="86"/>
      <c r="F9" s="86"/>
      <c r="G9" s="18"/>
      <c r="H9" s="17"/>
      <c r="I9" s="18"/>
      <c r="J9" s="36"/>
      <c r="K9" s="37"/>
      <c r="L9" s="18"/>
      <c r="M9" s="36"/>
      <c r="N9" s="37"/>
      <c r="O9" s="18"/>
      <c r="P9" s="36"/>
      <c r="Q9" s="37"/>
      <c r="R9" s="17"/>
      <c r="S9" s="17"/>
      <c r="T9" s="17"/>
      <c r="U9" s="17"/>
      <c r="V9" s="17"/>
      <c r="W9" s="17"/>
      <c r="X9" s="17"/>
      <c r="Y9" s="17"/>
      <c r="Z9" s="17"/>
    </row>
    <row r="10" spans="1:26" ht="15.6" x14ac:dyDescent="0.3">
      <c r="A10" s="84" t="s">
        <v>89</v>
      </c>
      <c r="B10" s="84"/>
      <c r="C10" s="84">
        <v>80</v>
      </c>
      <c r="D10" s="84" t="s">
        <v>94</v>
      </c>
      <c r="E10" s="85">
        <v>20</v>
      </c>
      <c r="F10" s="85">
        <f>C10*E10</f>
        <v>1600</v>
      </c>
      <c r="G10" s="21"/>
      <c r="H10" s="17"/>
      <c r="I10" s="40" t="s">
        <v>190</v>
      </c>
      <c r="J10" s="40"/>
      <c r="K10" s="37"/>
      <c r="L10" s="40" t="s">
        <v>190</v>
      </c>
      <c r="M10" s="40"/>
      <c r="N10" s="37"/>
      <c r="O10" s="40" t="s">
        <v>172</v>
      </c>
      <c r="P10" s="40"/>
      <c r="Q10" s="3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6.2" thickBot="1" x14ac:dyDescent="0.35">
      <c r="A11" s="84"/>
      <c r="B11" s="84"/>
      <c r="C11" s="84"/>
      <c r="D11" s="84" t="s">
        <v>0</v>
      </c>
      <c r="E11" s="86"/>
      <c r="F11" s="86"/>
      <c r="G11" s="18"/>
      <c r="H11" s="17"/>
      <c r="I11" s="60" t="s">
        <v>191</v>
      </c>
      <c r="J11" s="60"/>
      <c r="K11" s="37"/>
      <c r="L11" s="60" t="s">
        <v>192</v>
      </c>
      <c r="M11" s="60"/>
      <c r="N11" s="37"/>
      <c r="O11" s="60" t="s">
        <v>193</v>
      </c>
      <c r="P11" s="60"/>
      <c r="Q11" s="3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6.2" thickBot="1" x14ac:dyDescent="0.35">
      <c r="A12" s="84" t="s">
        <v>90</v>
      </c>
      <c r="B12" s="84"/>
      <c r="C12" s="84">
        <v>80</v>
      </c>
      <c r="D12" s="84" t="s">
        <v>94</v>
      </c>
      <c r="E12" s="85">
        <v>25</v>
      </c>
      <c r="F12" s="87">
        <f>C12*E12</f>
        <v>2000</v>
      </c>
      <c r="G12" s="43"/>
      <c r="H12" s="17">
        <v>3</v>
      </c>
      <c r="I12" s="65">
        <f>E37</f>
        <v>543900</v>
      </c>
      <c r="J12" s="79">
        <f>D173</f>
        <v>528000</v>
      </c>
      <c r="K12" s="38" t="s">
        <v>199</v>
      </c>
      <c r="L12" s="68">
        <f>C23</f>
        <v>650000</v>
      </c>
      <c r="M12" s="35"/>
      <c r="N12" s="37">
        <v>6</v>
      </c>
      <c r="O12" s="70">
        <f>E47</f>
        <v>621600</v>
      </c>
      <c r="P12" s="69">
        <f>C23</f>
        <v>650000</v>
      </c>
      <c r="Q12" s="38">
        <v>4</v>
      </c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6" x14ac:dyDescent="0.3">
      <c r="A13" s="84" t="s">
        <v>91</v>
      </c>
      <c r="B13" s="84"/>
      <c r="C13" s="84"/>
      <c r="D13" s="84"/>
      <c r="E13" s="84"/>
      <c r="F13" s="84"/>
      <c r="G13" s="17"/>
      <c r="H13" s="17">
        <v>10</v>
      </c>
      <c r="I13" s="67">
        <f>F88</f>
        <v>-15900</v>
      </c>
      <c r="J13" s="36"/>
      <c r="K13" s="37">
        <v>7</v>
      </c>
      <c r="L13" s="82">
        <v>-28400</v>
      </c>
      <c r="M13" s="36" t="s">
        <v>0</v>
      </c>
      <c r="N13" s="37">
        <v>7</v>
      </c>
      <c r="O13" s="82">
        <v>28400</v>
      </c>
      <c r="P13" s="36"/>
      <c r="Q13" s="37"/>
      <c r="R13" s="18" t="s">
        <v>0</v>
      </c>
      <c r="S13" s="17"/>
      <c r="T13" s="17"/>
      <c r="U13" s="17"/>
      <c r="V13" s="17"/>
      <c r="W13" s="17"/>
      <c r="X13" s="17"/>
      <c r="Y13" s="17"/>
      <c r="Z13" s="17"/>
    </row>
    <row r="14" spans="1:26" ht="16.2" thickBot="1" x14ac:dyDescent="0.35">
      <c r="A14" s="84"/>
      <c r="B14" s="84"/>
      <c r="C14" s="84"/>
      <c r="D14" s="84"/>
      <c r="E14" s="84"/>
      <c r="F14" s="88">
        <f>F8+F10+F12</f>
        <v>3800</v>
      </c>
      <c r="G14" s="44"/>
      <c r="H14" s="17"/>
      <c r="I14" s="40">
        <f>I12+I13</f>
        <v>528000</v>
      </c>
      <c r="J14" s="41">
        <v>528000</v>
      </c>
      <c r="K14" s="37">
        <v>11</v>
      </c>
      <c r="L14" s="76">
        <f>F109</f>
        <v>38400</v>
      </c>
      <c r="M14" s="80">
        <v>660000</v>
      </c>
      <c r="N14" s="38">
        <v>8</v>
      </c>
      <c r="O14" s="40">
        <f>O12+O13</f>
        <v>650000</v>
      </c>
      <c r="P14" s="41">
        <v>650000</v>
      </c>
      <c r="Q14" s="3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6.2" thickTop="1" x14ac:dyDescent="0.3">
      <c r="A15" s="84"/>
      <c r="B15" s="84"/>
      <c r="C15" s="84"/>
      <c r="D15" s="84"/>
      <c r="E15" s="84"/>
      <c r="F15" s="84"/>
      <c r="G15" s="17"/>
      <c r="H15" s="17"/>
      <c r="I15" s="18"/>
      <c r="J15" s="36"/>
      <c r="K15" s="37"/>
      <c r="L15" s="39">
        <f>L12+L13+L14</f>
        <v>660000</v>
      </c>
      <c r="M15" s="81" t="s">
        <v>0</v>
      </c>
      <c r="N15" s="38" t="s">
        <v>0</v>
      </c>
      <c r="O15" s="18"/>
      <c r="P15" s="36"/>
      <c r="Q15" s="3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6" x14ac:dyDescent="0.3">
      <c r="A16" s="83" t="s">
        <v>96</v>
      </c>
      <c r="B16" s="83"/>
      <c r="C16" s="84"/>
      <c r="D16" s="84"/>
      <c r="E16" s="84"/>
      <c r="F16" s="84"/>
      <c r="G16" s="17"/>
      <c r="H16" s="17"/>
      <c r="I16" s="18"/>
      <c r="J16" s="36"/>
      <c r="K16" s="37"/>
      <c r="L16" s="40" t="s">
        <v>0</v>
      </c>
      <c r="M16" s="36"/>
      <c r="N16" s="37"/>
      <c r="O16" s="18"/>
      <c r="P16" s="36"/>
      <c r="Q16" s="3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6" x14ac:dyDescent="0.3">
      <c r="A17" s="84"/>
      <c r="B17" s="84"/>
      <c r="C17" s="84"/>
      <c r="D17" s="84"/>
      <c r="E17" s="84"/>
      <c r="F17" s="84"/>
      <c r="G17" s="17"/>
      <c r="H17" s="17"/>
      <c r="I17" s="40" t="s">
        <v>172</v>
      </c>
      <c r="J17" s="40"/>
      <c r="K17" s="37"/>
      <c r="L17" s="18"/>
      <c r="M17" s="18"/>
      <c r="N17" s="37"/>
      <c r="O17" s="40" t="s">
        <v>195</v>
      </c>
      <c r="P17" s="40"/>
      <c r="Q17" s="3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2" thickBot="1" x14ac:dyDescent="0.35">
      <c r="A18" s="84" t="s">
        <v>97</v>
      </c>
      <c r="B18" s="84"/>
      <c r="C18" s="84"/>
      <c r="D18" s="84"/>
      <c r="E18" s="84"/>
      <c r="F18" s="84"/>
      <c r="G18" s="17"/>
      <c r="H18" s="17"/>
      <c r="I18" s="60" t="s">
        <v>194</v>
      </c>
      <c r="J18" s="60"/>
      <c r="K18" s="37"/>
      <c r="L18" s="60" t="s">
        <v>215</v>
      </c>
      <c r="M18" s="60"/>
      <c r="N18" s="37"/>
      <c r="O18" s="60" t="s">
        <v>6</v>
      </c>
      <c r="P18" s="60"/>
      <c r="Q18" s="3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6" x14ac:dyDescent="0.3">
      <c r="A19" s="84"/>
      <c r="B19" s="84"/>
      <c r="C19" s="84"/>
      <c r="D19" s="84"/>
      <c r="E19" s="84"/>
      <c r="F19" s="84"/>
      <c r="G19" s="17"/>
      <c r="H19" s="17">
        <v>5</v>
      </c>
      <c r="I19" s="72">
        <v>621600</v>
      </c>
      <c r="J19" s="71">
        <v>621600</v>
      </c>
      <c r="K19" s="38">
        <v>6</v>
      </c>
      <c r="L19" s="18"/>
      <c r="M19" s="62">
        <v>73500</v>
      </c>
      <c r="N19" s="38" t="s">
        <v>200</v>
      </c>
      <c r="O19" s="74">
        <f>+F71*-1</f>
        <v>4350</v>
      </c>
      <c r="P19" s="35"/>
      <c r="Q19" s="3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6" x14ac:dyDescent="0.3">
      <c r="A20" s="84" t="s">
        <v>98</v>
      </c>
      <c r="B20" s="84"/>
      <c r="C20" s="89">
        <v>26000</v>
      </c>
      <c r="D20" s="84" t="s">
        <v>92</v>
      </c>
      <c r="E20" s="84">
        <v>325</v>
      </c>
      <c r="F20" s="84" t="s">
        <v>3</v>
      </c>
      <c r="G20" s="17"/>
      <c r="H20" s="17"/>
      <c r="I20" s="18"/>
      <c r="J20" s="36"/>
      <c r="K20" s="37"/>
      <c r="L20" s="18"/>
      <c r="M20" s="66">
        <v>543900</v>
      </c>
      <c r="N20" s="38">
        <v>3</v>
      </c>
      <c r="O20" s="18"/>
      <c r="P20" s="36"/>
      <c r="Q20" s="3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6" x14ac:dyDescent="0.3">
      <c r="A21" s="84"/>
      <c r="B21" s="84"/>
      <c r="C21" s="84"/>
      <c r="D21" s="84"/>
      <c r="E21" s="84"/>
      <c r="F21" s="84"/>
      <c r="G21" s="17"/>
      <c r="H21" s="17"/>
      <c r="I21" s="18"/>
      <c r="J21" s="36"/>
      <c r="K21" s="37"/>
      <c r="L21" s="18"/>
      <c r="M21" s="73">
        <v>621600</v>
      </c>
      <c r="N21" s="38">
        <v>5</v>
      </c>
      <c r="O21" s="18"/>
      <c r="P21" s="36"/>
      <c r="Q21" s="3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6" x14ac:dyDescent="0.3">
      <c r="A22" s="84" t="s">
        <v>99</v>
      </c>
      <c r="B22" s="84"/>
      <c r="C22" s="84"/>
      <c r="D22" s="84"/>
      <c r="E22" s="84"/>
      <c r="F22" s="84"/>
      <c r="G22" s="17"/>
      <c r="H22" s="17"/>
      <c r="I22" s="18"/>
      <c r="J22" s="36"/>
      <c r="K22" s="37"/>
      <c r="L22" s="18"/>
      <c r="M22" s="42">
        <f>M19+M20+M21</f>
        <v>1239000</v>
      </c>
      <c r="N22" s="37"/>
      <c r="O22" s="18"/>
      <c r="P22" s="36"/>
      <c r="Q22" s="37"/>
      <c r="R22" s="18" t="s">
        <v>0</v>
      </c>
      <c r="S22" s="17"/>
      <c r="T22" s="17"/>
      <c r="U22" s="17"/>
      <c r="V22" s="17"/>
      <c r="W22" s="17"/>
      <c r="X22" s="17"/>
      <c r="Y22" s="17"/>
      <c r="Z22" s="17"/>
    </row>
    <row r="23" spans="1:26" ht="15.6" x14ac:dyDescent="0.3">
      <c r="A23" s="84" t="s">
        <v>100</v>
      </c>
      <c r="B23" s="84"/>
      <c r="C23" s="85">
        <v>650000</v>
      </c>
      <c r="D23" s="84"/>
      <c r="E23" s="84"/>
      <c r="F23" s="84"/>
      <c r="G23" s="17"/>
      <c r="H23" s="17"/>
      <c r="I23" s="18"/>
      <c r="J23" s="36"/>
      <c r="K23" s="37"/>
      <c r="L23" s="18"/>
      <c r="M23" s="36"/>
      <c r="N23" s="37"/>
      <c r="O23" s="18"/>
      <c r="P23" s="36"/>
      <c r="Q23" s="3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6" x14ac:dyDescent="0.3">
      <c r="A24" s="84"/>
      <c r="B24" s="84"/>
      <c r="C24" s="84"/>
      <c r="D24" s="84"/>
      <c r="E24" s="84"/>
      <c r="F24" s="84"/>
      <c r="G24" s="17"/>
      <c r="H24" s="17"/>
      <c r="I24" s="40" t="s">
        <v>195</v>
      </c>
      <c r="J24" s="40"/>
      <c r="K24" s="37"/>
      <c r="L24" s="40" t="s">
        <v>195</v>
      </c>
      <c r="M24" s="40"/>
      <c r="N24" s="37"/>
      <c r="O24" s="18"/>
      <c r="P24" s="18"/>
      <c r="Q24" s="3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6.2" thickBot="1" x14ac:dyDescent="0.35">
      <c r="A25" s="84"/>
      <c r="B25" s="84"/>
      <c r="C25" s="84"/>
      <c r="D25" s="84"/>
      <c r="E25" s="84"/>
      <c r="F25" s="84"/>
      <c r="G25" s="17"/>
      <c r="H25" s="17"/>
      <c r="I25" s="60" t="s">
        <v>89</v>
      </c>
      <c r="J25" s="60"/>
      <c r="K25" s="37"/>
      <c r="L25" s="60" t="s">
        <v>172</v>
      </c>
      <c r="M25" s="60"/>
      <c r="N25" s="37"/>
      <c r="O25" s="24" t="s">
        <v>201</v>
      </c>
      <c r="P25" s="17"/>
      <c r="Q25" s="37"/>
      <c r="R25" s="18" t="s">
        <v>0</v>
      </c>
      <c r="S25" s="17"/>
      <c r="T25" s="17"/>
      <c r="U25" s="17"/>
      <c r="V25" s="17"/>
      <c r="W25" s="17"/>
      <c r="X25" s="17"/>
      <c r="Y25" s="17"/>
      <c r="Z25" s="17"/>
    </row>
    <row r="26" spans="1:26" ht="15.6" x14ac:dyDescent="0.3">
      <c r="A26" s="83" t="s">
        <v>101</v>
      </c>
      <c r="B26" s="83"/>
      <c r="C26" s="84"/>
      <c r="D26" s="84"/>
      <c r="E26" s="84"/>
      <c r="F26" s="84"/>
      <c r="G26" s="17"/>
      <c r="H26" s="17">
        <v>10</v>
      </c>
      <c r="I26" s="67">
        <f>F88*-1</f>
        <v>15900</v>
      </c>
      <c r="J26" s="35"/>
      <c r="K26" s="37"/>
      <c r="L26" s="18"/>
      <c r="M26" s="77">
        <f>F109</f>
        <v>38400</v>
      </c>
      <c r="N26" s="38">
        <v>11</v>
      </c>
      <c r="O26" s="40">
        <f>I6+L5+O19+I26</f>
        <v>1277400</v>
      </c>
      <c r="P26" s="17"/>
      <c r="Q26" s="3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6.2" thickBot="1" x14ac:dyDescent="0.35">
      <c r="A27" s="84"/>
      <c r="B27" s="84"/>
      <c r="C27" s="90">
        <f>C23</f>
        <v>650000</v>
      </c>
      <c r="D27" s="84" t="s">
        <v>102</v>
      </c>
      <c r="E27" s="85">
        <f>C27/C28</f>
        <v>25</v>
      </c>
      <c r="F27" s="84"/>
      <c r="G27" s="17"/>
      <c r="H27" s="17"/>
      <c r="I27" s="18"/>
      <c r="J27" s="36"/>
      <c r="K27" s="37"/>
      <c r="L27" s="18"/>
      <c r="M27" s="36"/>
      <c r="N27" s="37"/>
      <c r="O27" s="24"/>
      <c r="P27" s="17"/>
      <c r="Q27" s="37" t="s">
        <v>0</v>
      </c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6" x14ac:dyDescent="0.3">
      <c r="A28" s="84"/>
      <c r="B28" s="84"/>
      <c r="C28" s="91">
        <f>C20</f>
        <v>26000</v>
      </c>
      <c r="D28" s="84"/>
      <c r="E28" s="84"/>
      <c r="F28" s="84"/>
      <c r="G28" s="17"/>
      <c r="H28" s="17"/>
      <c r="I28" s="18"/>
      <c r="J28" s="36"/>
      <c r="K28" s="37"/>
      <c r="L28" s="18"/>
      <c r="M28" s="36"/>
      <c r="N28" s="37"/>
      <c r="O28" s="40">
        <f>M22+M26</f>
        <v>1277400</v>
      </c>
      <c r="P28" s="17"/>
      <c r="Q28" s="3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6" x14ac:dyDescent="0.3">
      <c r="A29" s="84"/>
      <c r="B29" s="84"/>
      <c r="C29" s="84"/>
      <c r="D29" s="84"/>
      <c r="E29" s="84"/>
      <c r="F29" s="84"/>
      <c r="G29" s="17"/>
      <c r="H29" s="17"/>
      <c r="I29" s="18"/>
      <c r="J29" s="36"/>
      <c r="K29" s="37"/>
      <c r="L29" s="18"/>
      <c r="M29" s="36"/>
      <c r="N29" s="37"/>
      <c r="O29" s="40"/>
      <c r="P29" s="18"/>
      <c r="Q29" s="3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6" x14ac:dyDescent="0.3">
      <c r="A30" s="83" t="s">
        <v>209</v>
      </c>
      <c r="B30" s="83"/>
      <c r="C30" s="84"/>
      <c r="D30" s="84"/>
      <c r="E30" s="84"/>
      <c r="F30" s="84"/>
      <c r="G30" s="17"/>
      <c r="H30" s="17"/>
      <c r="I30" s="18"/>
      <c r="J30" s="36"/>
      <c r="K30" s="37"/>
      <c r="L30" s="18"/>
      <c r="M30" s="36"/>
      <c r="N30" s="37"/>
      <c r="O30" s="18"/>
      <c r="P30" s="18"/>
      <c r="Q30" s="3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6" x14ac:dyDescent="0.3">
      <c r="A31" s="84"/>
      <c r="B31" s="84"/>
      <c r="C31" s="84"/>
      <c r="D31" s="84"/>
      <c r="E31" s="84"/>
      <c r="F31" s="84"/>
      <c r="G31" s="17"/>
      <c r="H31" s="17"/>
      <c r="I31" s="18"/>
      <c r="J31" s="18"/>
      <c r="K31" s="37"/>
      <c r="L31" s="18"/>
      <c r="M31" s="18"/>
      <c r="N31" s="37"/>
      <c r="O31" s="18"/>
      <c r="P31" s="18"/>
      <c r="Q31" s="3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6" x14ac:dyDescent="0.3">
      <c r="A32" s="84" t="s">
        <v>103</v>
      </c>
      <c r="B32" s="84"/>
      <c r="C32" s="84">
        <v>330</v>
      </c>
      <c r="D32" s="84" t="s">
        <v>3</v>
      </c>
      <c r="E32" s="84"/>
      <c r="F32" s="84"/>
      <c r="G32" s="17"/>
      <c r="H32" s="17"/>
      <c r="I32" s="18"/>
      <c r="J32" s="18"/>
      <c r="K32" s="37"/>
      <c r="L32" s="18"/>
      <c r="M32" s="18"/>
      <c r="N32" s="37"/>
      <c r="O32" s="18"/>
      <c r="P32" s="18"/>
      <c r="Q32" s="3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6" x14ac:dyDescent="0.3">
      <c r="A33" s="84"/>
      <c r="B33" s="84"/>
      <c r="C33" s="84"/>
      <c r="D33" s="84"/>
      <c r="E33" s="84"/>
      <c r="F33" s="84"/>
      <c r="G33" s="17"/>
      <c r="H33" s="17"/>
      <c r="I33" s="40" t="s">
        <v>202</v>
      </c>
      <c r="J33" s="18"/>
      <c r="K33" s="37"/>
      <c r="L33" s="18"/>
      <c r="M33" s="18"/>
      <c r="N33" s="37"/>
      <c r="O33" s="18"/>
      <c r="P33" s="18"/>
      <c r="Q33" s="3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6" x14ac:dyDescent="0.3">
      <c r="A34" s="84"/>
      <c r="B34" s="84"/>
      <c r="C34" s="84"/>
      <c r="D34" s="84"/>
      <c r="E34" s="84"/>
      <c r="F34" s="84"/>
      <c r="G34" s="17"/>
      <c r="H34" s="17"/>
      <c r="I34" s="18"/>
      <c r="J34" s="18"/>
      <c r="K34" s="37"/>
      <c r="L34" s="18"/>
      <c r="M34" s="18"/>
      <c r="N34" s="37"/>
      <c r="O34" s="18"/>
      <c r="P34" s="18"/>
      <c r="Q34" s="3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6" x14ac:dyDescent="0.3">
      <c r="A35" s="83" t="s">
        <v>104</v>
      </c>
      <c r="B35" s="83"/>
      <c r="C35" s="84"/>
      <c r="D35" s="84"/>
      <c r="E35" s="85">
        <v>73500</v>
      </c>
      <c r="F35" s="84"/>
      <c r="G35" s="17"/>
      <c r="H35" s="17"/>
      <c r="I35" s="18" t="s">
        <v>203</v>
      </c>
      <c r="J35" s="18"/>
      <c r="K35" s="37"/>
      <c r="L35" s="18">
        <f>E35</f>
        <v>73500</v>
      </c>
      <c r="M35" s="18"/>
      <c r="N35" s="37"/>
      <c r="O35" s="18"/>
      <c r="P35" s="18"/>
      <c r="Q35" s="3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6" x14ac:dyDescent="0.3">
      <c r="A36" s="84"/>
      <c r="B36" s="84"/>
      <c r="C36" s="84"/>
      <c r="D36" s="84"/>
      <c r="E36" s="84"/>
      <c r="F36" s="84"/>
      <c r="G36" s="17"/>
      <c r="H36" s="17"/>
      <c r="I36" s="18"/>
      <c r="J36" s="18"/>
      <c r="K36" s="37"/>
      <c r="L36" s="18"/>
      <c r="M36" s="18"/>
      <c r="N36" s="37"/>
      <c r="O36" s="18"/>
      <c r="P36" s="18"/>
      <c r="Q36" s="3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6.2" thickBot="1" x14ac:dyDescent="0.35">
      <c r="A37" s="84" t="s">
        <v>105</v>
      </c>
      <c r="B37" s="84"/>
      <c r="C37" s="89">
        <v>6700</v>
      </c>
      <c r="D37" s="84" t="s">
        <v>69</v>
      </c>
      <c r="E37" s="85">
        <v>543900</v>
      </c>
      <c r="F37" s="84"/>
      <c r="G37" s="17"/>
      <c r="H37" s="17"/>
      <c r="I37" s="18" t="s">
        <v>208</v>
      </c>
      <c r="J37" s="18"/>
      <c r="K37" s="37"/>
      <c r="L37" s="19">
        <f>I6</f>
        <v>3150</v>
      </c>
      <c r="M37" s="18">
        <f>L35-L37</f>
        <v>70350</v>
      </c>
      <c r="N37" s="37"/>
      <c r="O37" s="18"/>
      <c r="P37" s="18"/>
      <c r="Q37" s="3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6" x14ac:dyDescent="0.3">
      <c r="A38" s="84"/>
      <c r="B38" s="84"/>
      <c r="C38" s="84"/>
      <c r="D38" s="84"/>
      <c r="E38" s="84"/>
      <c r="F38" s="84"/>
      <c r="G38" s="17"/>
      <c r="H38" s="17"/>
      <c r="I38" s="18"/>
      <c r="J38" s="18"/>
      <c r="K38" s="37"/>
      <c r="L38" s="18"/>
      <c r="M38" s="18"/>
      <c r="N38" s="37"/>
      <c r="O38" s="18"/>
      <c r="P38" s="18"/>
      <c r="Q38" s="3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6.2" thickBot="1" x14ac:dyDescent="0.35">
      <c r="A39" s="84"/>
      <c r="B39" s="84"/>
      <c r="C39" s="84"/>
      <c r="D39" s="84"/>
      <c r="E39" s="84"/>
      <c r="F39" s="84"/>
      <c r="G39" s="17"/>
      <c r="H39" s="17"/>
      <c r="I39" s="18" t="s">
        <v>89</v>
      </c>
      <c r="J39" s="18"/>
      <c r="K39" s="37"/>
      <c r="L39" s="18"/>
      <c r="M39" s="19">
        <f>E37</f>
        <v>543900</v>
      </c>
      <c r="N39" s="37"/>
      <c r="O39" s="18"/>
      <c r="P39" s="18"/>
      <c r="Q39" s="3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6" x14ac:dyDescent="0.3">
      <c r="A40" s="83" t="s">
        <v>143</v>
      </c>
      <c r="B40" s="83"/>
      <c r="C40" s="84"/>
      <c r="D40" s="84"/>
      <c r="E40" s="84"/>
      <c r="F40" s="84"/>
      <c r="G40" s="17"/>
      <c r="H40" s="17"/>
      <c r="I40" s="18"/>
      <c r="J40" s="18"/>
      <c r="K40" s="37"/>
      <c r="L40" s="18"/>
      <c r="M40" s="18"/>
      <c r="N40" s="37"/>
      <c r="O40" s="18"/>
      <c r="P40" s="18"/>
      <c r="Q40" s="3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6" x14ac:dyDescent="0.3">
      <c r="A41" s="84"/>
      <c r="B41" s="84"/>
      <c r="C41" s="84"/>
      <c r="D41" s="84"/>
      <c r="E41" s="84"/>
      <c r="F41" s="84"/>
      <c r="G41" s="17"/>
      <c r="H41" s="17"/>
      <c r="I41" s="18" t="s">
        <v>204</v>
      </c>
      <c r="J41" s="18"/>
      <c r="K41" s="37"/>
      <c r="L41" s="18"/>
      <c r="M41" s="40">
        <f>M37+M39</f>
        <v>614250</v>
      </c>
      <c r="N41" s="37"/>
      <c r="O41" s="18"/>
      <c r="P41" s="18"/>
      <c r="Q41" s="3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6" x14ac:dyDescent="0.3">
      <c r="A42" s="84" t="s">
        <v>106</v>
      </c>
      <c r="B42" s="84"/>
      <c r="C42" s="84"/>
      <c r="D42" s="84"/>
      <c r="E42" s="89">
        <v>25900</v>
      </c>
      <c r="F42" s="84"/>
      <c r="G42" s="17"/>
      <c r="H42" s="17"/>
      <c r="I42" s="18"/>
      <c r="J42" s="18"/>
      <c r="K42" s="37"/>
      <c r="L42" s="18"/>
      <c r="M42" s="18"/>
      <c r="N42" s="37"/>
      <c r="O42" s="18"/>
      <c r="P42" s="18"/>
      <c r="Q42" s="3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6.2" thickBot="1" x14ac:dyDescent="0.35">
      <c r="A43" s="84"/>
      <c r="B43" s="84"/>
      <c r="C43" s="84"/>
      <c r="D43" s="84"/>
      <c r="E43" s="84"/>
      <c r="F43" s="84"/>
      <c r="G43" s="17"/>
      <c r="H43" s="17"/>
      <c r="I43" s="18" t="s">
        <v>153</v>
      </c>
      <c r="J43" s="18"/>
      <c r="K43" s="37"/>
      <c r="L43" s="18"/>
      <c r="M43" s="19">
        <f>E47</f>
        <v>621600</v>
      </c>
      <c r="N43" s="37"/>
      <c r="O43" s="18"/>
      <c r="P43" s="18"/>
      <c r="Q43" s="3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6" x14ac:dyDescent="0.3">
      <c r="A44" s="84" t="s">
        <v>107</v>
      </c>
      <c r="B44" s="84"/>
      <c r="C44" s="84"/>
      <c r="D44" s="84"/>
      <c r="E44" s="85">
        <v>21</v>
      </c>
      <c r="F44" s="84"/>
      <c r="G44" s="17"/>
      <c r="H44" s="17"/>
      <c r="I44" s="18"/>
      <c r="J44" s="18"/>
      <c r="K44" s="37"/>
      <c r="L44" s="18"/>
      <c r="M44" s="18"/>
      <c r="N44" s="37"/>
      <c r="O44" s="18"/>
      <c r="P44" s="18"/>
      <c r="Q44" s="3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6" x14ac:dyDescent="0.3">
      <c r="A45" s="84"/>
      <c r="B45" s="84"/>
      <c r="C45" s="84"/>
      <c r="D45" s="84"/>
      <c r="E45" s="84"/>
      <c r="F45" s="84"/>
      <c r="G45" s="17"/>
      <c r="H45" s="17"/>
      <c r="I45" s="40" t="s">
        <v>205</v>
      </c>
      <c r="J45" s="18"/>
      <c r="K45" s="37"/>
      <c r="L45" s="18"/>
      <c r="M45" s="40">
        <f>M41+M43</f>
        <v>1235850</v>
      </c>
      <c r="N45" s="37"/>
      <c r="O45" s="18"/>
      <c r="P45" s="18"/>
      <c r="Q45" s="3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6" x14ac:dyDescent="0.3">
      <c r="A46" s="84"/>
      <c r="B46" s="84"/>
      <c r="C46" s="84"/>
      <c r="D46" s="84"/>
      <c r="E46" s="84"/>
      <c r="F46" s="84"/>
      <c r="G46" s="17"/>
      <c r="H46" s="17"/>
      <c r="I46" s="18"/>
      <c r="J46" s="18"/>
      <c r="K46" s="37"/>
      <c r="L46" s="18"/>
      <c r="M46" s="18"/>
      <c r="N46" s="37"/>
      <c r="O46" s="18"/>
      <c r="P46" s="18"/>
      <c r="Q46" s="3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6" x14ac:dyDescent="0.3">
      <c r="A47" s="83" t="s">
        <v>144</v>
      </c>
      <c r="B47" s="83"/>
      <c r="C47" s="83"/>
      <c r="D47" s="84"/>
      <c r="E47" s="85">
        <v>621600</v>
      </c>
      <c r="F47" s="84"/>
      <c r="G47" s="17"/>
      <c r="H47" s="17"/>
      <c r="I47" s="18" t="s">
        <v>206</v>
      </c>
      <c r="J47" s="18"/>
      <c r="K47" s="37"/>
      <c r="L47" s="18"/>
      <c r="M47" s="18"/>
      <c r="N47" s="37"/>
      <c r="O47" s="18"/>
      <c r="P47" s="18"/>
      <c r="Q47" s="3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6" x14ac:dyDescent="0.3">
      <c r="A48" s="84"/>
      <c r="B48" s="84"/>
      <c r="C48" s="84"/>
      <c r="D48" s="84"/>
      <c r="E48" s="84"/>
      <c r="F48" s="84"/>
      <c r="G48" s="17"/>
      <c r="H48" s="17"/>
      <c r="I48" s="18"/>
      <c r="J48" s="18"/>
      <c r="K48" s="37"/>
      <c r="L48" s="18"/>
      <c r="M48" s="18"/>
      <c r="N48" s="37"/>
      <c r="O48" s="18"/>
      <c r="P48" s="18"/>
      <c r="Q48" s="3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6" x14ac:dyDescent="0.3">
      <c r="A49" s="17"/>
      <c r="B49" s="17"/>
      <c r="C49" s="17"/>
      <c r="D49" s="17"/>
      <c r="E49" s="17"/>
      <c r="F49" s="17"/>
      <c r="G49" s="17"/>
      <c r="H49" s="17"/>
      <c r="I49" s="17" t="s">
        <v>171</v>
      </c>
      <c r="J49" s="17"/>
      <c r="K49" s="37"/>
      <c r="L49" s="21">
        <f>F71</f>
        <v>-4350</v>
      </c>
      <c r="M49" s="17"/>
      <c r="N49" s="37"/>
      <c r="O49" s="17"/>
      <c r="P49" s="17"/>
      <c r="Q49" s="3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7.399999999999999" x14ac:dyDescent="0.3">
      <c r="A50" s="45" t="s">
        <v>109</v>
      </c>
      <c r="B50" s="4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3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6" x14ac:dyDescent="0.3">
      <c r="A51" s="17"/>
      <c r="B51" s="17"/>
      <c r="C51" s="17"/>
      <c r="D51" s="17"/>
      <c r="E51" s="17"/>
      <c r="F51" s="17"/>
      <c r="G51" s="17"/>
      <c r="H51" s="17"/>
      <c r="I51" s="17" t="s">
        <v>89</v>
      </c>
      <c r="J51" s="17"/>
      <c r="K51" s="37"/>
      <c r="L51" s="21">
        <f>F88</f>
        <v>-15900</v>
      </c>
      <c r="M51" s="17"/>
      <c r="N51" s="17"/>
      <c r="O51" s="17"/>
      <c r="P51" s="17"/>
      <c r="Q51" s="3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6" x14ac:dyDescent="0.3">
      <c r="A52" s="46" t="s">
        <v>110</v>
      </c>
      <c r="B52" s="46"/>
      <c r="C52" s="46"/>
      <c r="D52" s="4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6.2" thickBot="1" x14ac:dyDescent="0.35">
      <c r="A53" s="46"/>
      <c r="B53" s="46"/>
      <c r="C53" s="46"/>
      <c r="D53" s="46"/>
      <c r="E53" s="17"/>
      <c r="F53" s="17"/>
      <c r="G53" s="17"/>
      <c r="H53" s="17"/>
      <c r="I53" s="17" t="s">
        <v>153</v>
      </c>
      <c r="J53" s="17"/>
      <c r="K53" s="17"/>
      <c r="L53" s="22">
        <f>F109</f>
        <v>38400</v>
      </c>
      <c r="M53" s="22">
        <f>L53+L51+L49</f>
        <v>18150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6" x14ac:dyDescent="0.3">
      <c r="A54" s="46" t="s">
        <v>111</v>
      </c>
      <c r="B54" s="46"/>
      <c r="C54" s="46"/>
      <c r="D54" s="4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6.2" thickBot="1" x14ac:dyDescent="0.35">
      <c r="A55" s="46"/>
      <c r="B55" s="46"/>
      <c r="C55" s="46"/>
      <c r="D55" s="46"/>
      <c r="E55" s="17"/>
      <c r="F55" s="17"/>
      <c r="G55" s="17"/>
      <c r="H55" s="17"/>
      <c r="I55" s="24" t="s">
        <v>207</v>
      </c>
      <c r="J55" s="17"/>
      <c r="K55" s="17"/>
      <c r="L55" s="17"/>
      <c r="M55" s="23">
        <f>M45+M53</f>
        <v>1254000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6.2" thickTop="1" x14ac:dyDescent="0.3">
      <c r="A56" s="46" t="s">
        <v>210</v>
      </c>
      <c r="B56" s="46"/>
      <c r="C56" s="46"/>
      <c r="D56" s="4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6" x14ac:dyDescent="0.3">
      <c r="A57" s="46"/>
      <c r="B57" s="46"/>
      <c r="C57" s="46"/>
      <c r="D57" s="4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6" x14ac:dyDescent="0.3">
      <c r="A58" s="46" t="s">
        <v>211</v>
      </c>
      <c r="B58" s="46"/>
      <c r="C58" s="46"/>
      <c r="D58" s="4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6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6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6" x14ac:dyDescent="0.3">
      <c r="A61" s="47" t="s">
        <v>126</v>
      </c>
      <c r="B61" s="4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6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6" x14ac:dyDescent="0.3">
      <c r="A63" s="17" t="s">
        <v>112</v>
      </c>
      <c r="B63" s="17"/>
      <c r="C63" s="17"/>
      <c r="D63" s="20">
        <f>C8*C32</f>
        <v>6600</v>
      </c>
      <c r="E63" s="17" t="s">
        <v>119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6" x14ac:dyDescent="0.3">
      <c r="A64" s="17" t="s">
        <v>113</v>
      </c>
      <c r="B64" s="17"/>
      <c r="C64" s="17"/>
      <c r="D64" s="20">
        <f>C37</f>
        <v>6700</v>
      </c>
      <c r="E64" s="17" t="s">
        <v>120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6" x14ac:dyDescent="0.3">
      <c r="A65" s="17" t="s">
        <v>114</v>
      </c>
      <c r="B65" s="17"/>
      <c r="C65" s="17"/>
      <c r="D65" s="25">
        <f>D63-D64</f>
        <v>-100</v>
      </c>
      <c r="E65" s="17" t="s">
        <v>121</v>
      </c>
      <c r="F65" s="26">
        <f>D65*E8</f>
        <v>-1000</v>
      </c>
      <c r="G65" s="2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6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6" x14ac:dyDescent="0.3">
      <c r="A67" s="17" t="s">
        <v>115</v>
      </c>
      <c r="B67" s="17"/>
      <c r="C67" s="17"/>
      <c r="D67" s="21">
        <f>E8</f>
        <v>10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6" x14ac:dyDescent="0.3">
      <c r="A68" s="17" t="s">
        <v>116</v>
      </c>
      <c r="B68" s="17"/>
      <c r="C68" s="17"/>
      <c r="D68" s="21">
        <v>10.5</v>
      </c>
      <c r="E68" s="30" t="s">
        <v>122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6" x14ac:dyDescent="0.3">
      <c r="A69" s="17" t="s">
        <v>117</v>
      </c>
      <c r="B69" s="17"/>
      <c r="C69" s="17"/>
      <c r="D69" s="26">
        <f>D67-D68</f>
        <v>-0.5</v>
      </c>
      <c r="E69" s="17" t="s">
        <v>123</v>
      </c>
      <c r="F69" s="26">
        <f>D69*D64</f>
        <v>-3350</v>
      </c>
      <c r="G69" s="2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6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6" x14ac:dyDescent="0.3">
      <c r="A71" s="24" t="s">
        <v>118</v>
      </c>
      <c r="B71" s="17"/>
      <c r="C71" s="17"/>
      <c r="D71" s="17"/>
      <c r="E71" s="27" t="s">
        <v>124</v>
      </c>
      <c r="F71" s="26">
        <f>F65+F69</f>
        <v>-4350</v>
      </c>
      <c r="G71" s="2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6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6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6" x14ac:dyDescent="0.3">
      <c r="A74" s="47" t="s">
        <v>125</v>
      </c>
      <c r="B74" s="4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6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6" x14ac:dyDescent="0.3">
      <c r="A76" s="17" t="s">
        <v>112</v>
      </c>
      <c r="B76" s="17"/>
      <c r="C76" s="17"/>
      <c r="D76" s="20">
        <f>C20</f>
        <v>26000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6" x14ac:dyDescent="0.3">
      <c r="A77" s="17" t="s">
        <v>113</v>
      </c>
      <c r="B77" s="17"/>
      <c r="C77" s="17"/>
      <c r="D77" s="20">
        <f>E42</f>
        <v>25900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6" x14ac:dyDescent="0.3">
      <c r="A78" s="17" t="s">
        <v>127</v>
      </c>
      <c r="B78" s="17"/>
      <c r="C78" s="17"/>
      <c r="D78" s="20">
        <f>D76-D77</f>
        <v>100</v>
      </c>
      <c r="E78" s="17" t="s">
        <v>130</v>
      </c>
      <c r="F78" s="21">
        <f>D78*E10</f>
        <v>2000</v>
      </c>
      <c r="G78" s="2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6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6" x14ac:dyDescent="0.3">
      <c r="A80" s="17" t="s">
        <v>115</v>
      </c>
      <c r="B80" s="17"/>
      <c r="C80" s="17"/>
      <c r="D80" s="21">
        <f>E10</f>
        <v>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6" x14ac:dyDescent="0.3">
      <c r="A81" s="17" t="s">
        <v>116</v>
      </c>
      <c r="B81" s="17"/>
      <c r="C81" s="17"/>
      <c r="D81" s="21">
        <f>E44</f>
        <v>21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6" x14ac:dyDescent="0.3">
      <c r="A82" s="17" t="s">
        <v>117</v>
      </c>
      <c r="B82" s="17"/>
      <c r="C82" s="17"/>
      <c r="D82" s="26">
        <f>D80-D81</f>
        <v>-1</v>
      </c>
      <c r="E82" s="17" t="s">
        <v>131</v>
      </c>
      <c r="F82" s="26">
        <f>D82*E42</f>
        <v>-25900</v>
      </c>
      <c r="G82" s="2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6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6" x14ac:dyDescent="0.3">
      <c r="A84" s="17" t="s">
        <v>128</v>
      </c>
      <c r="B84" s="17"/>
      <c r="C84" s="17"/>
      <c r="D84" s="17">
        <f>E20</f>
        <v>325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6" x14ac:dyDescent="0.3">
      <c r="A85" s="17" t="s">
        <v>147</v>
      </c>
      <c r="B85" s="17"/>
      <c r="C85" s="17"/>
      <c r="D85" s="17">
        <f>C32</f>
        <v>330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6" x14ac:dyDescent="0.3">
      <c r="A86" s="17" t="s">
        <v>129</v>
      </c>
      <c r="B86" s="17"/>
      <c r="C86" s="17"/>
      <c r="D86" s="28">
        <f>D85-D84</f>
        <v>5</v>
      </c>
      <c r="E86" s="17" t="s">
        <v>132</v>
      </c>
      <c r="F86" s="29">
        <f>D86*F10</f>
        <v>8000</v>
      </c>
      <c r="G86" s="29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6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6" x14ac:dyDescent="0.3">
      <c r="A88" s="24" t="s">
        <v>118</v>
      </c>
      <c r="B88" s="17"/>
      <c r="C88" s="17"/>
      <c r="D88" s="17"/>
      <c r="E88" s="17"/>
      <c r="F88" s="26">
        <f>F78+F86+F82</f>
        <v>-15900</v>
      </c>
      <c r="G88" s="26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6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6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6" x14ac:dyDescent="0.3">
      <c r="A91" s="47" t="s">
        <v>133</v>
      </c>
      <c r="B91" s="4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6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6" x14ac:dyDescent="0.3">
      <c r="A93" s="17" t="s">
        <v>135</v>
      </c>
      <c r="B93" s="17"/>
      <c r="C93" s="17"/>
      <c r="D93" s="20" t="s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6" x14ac:dyDescent="0.3">
      <c r="A94" s="17" t="s">
        <v>134</v>
      </c>
      <c r="B94" s="17"/>
      <c r="C94" s="17"/>
      <c r="D94" s="20">
        <f>C20</f>
        <v>26000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6" x14ac:dyDescent="0.3">
      <c r="A95" s="17" t="s">
        <v>136</v>
      </c>
      <c r="B95" s="17"/>
      <c r="C95" s="17"/>
      <c r="D95" s="20">
        <f>E42</f>
        <v>25900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6" x14ac:dyDescent="0.3">
      <c r="A96" s="17" t="s">
        <v>137</v>
      </c>
      <c r="B96" s="17"/>
      <c r="C96" s="17"/>
      <c r="D96" s="25">
        <f>D95-D94</f>
        <v>-100</v>
      </c>
      <c r="E96" s="17" t="s">
        <v>146</v>
      </c>
      <c r="F96" s="26">
        <f>D96*E27</f>
        <v>-2500</v>
      </c>
      <c r="G96" s="2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6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6" x14ac:dyDescent="0.3">
      <c r="A98" s="17" t="s">
        <v>138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6" x14ac:dyDescent="0.3">
      <c r="A99" s="17" t="s">
        <v>148</v>
      </c>
      <c r="B99" s="17"/>
      <c r="C99" s="17"/>
      <c r="D99" s="21">
        <f>C23</f>
        <v>650000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6" x14ac:dyDescent="0.3">
      <c r="A100" s="17" t="s">
        <v>149</v>
      </c>
      <c r="B100" s="17"/>
      <c r="C100" s="17"/>
      <c r="D100" s="21">
        <f>E47</f>
        <v>621600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6" x14ac:dyDescent="0.3">
      <c r="A101" s="17" t="s">
        <v>139</v>
      </c>
      <c r="B101" s="17"/>
      <c r="C101" s="17"/>
      <c r="D101" s="21">
        <f>D99-D100</f>
        <v>28400</v>
      </c>
      <c r="E101" s="17"/>
      <c r="F101" s="21">
        <f>D101</f>
        <v>28400</v>
      </c>
      <c r="G101" s="21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6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6" x14ac:dyDescent="0.3">
      <c r="A103" s="17" t="s">
        <v>140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6" x14ac:dyDescent="0.3">
      <c r="A104" s="17" t="s">
        <v>151</v>
      </c>
      <c r="B104" s="17"/>
      <c r="C104" s="17"/>
      <c r="D104" s="20" t="s">
        <v>0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6" x14ac:dyDescent="0.3">
      <c r="A105" s="17" t="s">
        <v>150</v>
      </c>
      <c r="B105" s="17"/>
      <c r="C105" s="17"/>
      <c r="D105" s="20">
        <f>80*330</f>
        <v>26400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6" x14ac:dyDescent="0.3">
      <c r="A106" s="17" t="s">
        <v>141</v>
      </c>
      <c r="B106" s="17"/>
      <c r="C106" s="17"/>
      <c r="D106" s="20">
        <f>E42</f>
        <v>25900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6" x14ac:dyDescent="0.3">
      <c r="A107" s="17" t="s">
        <v>142</v>
      </c>
      <c r="B107" s="17"/>
      <c r="C107" s="17"/>
      <c r="D107" s="20">
        <f>D105-D106</f>
        <v>500</v>
      </c>
      <c r="E107" s="17" t="s">
        <v>145</v>
      </c>
      <c r="F107" s="21">
        <f>D107*E27</f>
        <v>12500</v>
      </c>
      <c r="G107" s="2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6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6" x14ac:dyDescent="0.3">
      <c r="A109" s="24" t="s">
        <v>118</v>
      </c>
      <c r="B109" s="17"/>
      <c r="C109" s="17"/>
      <c r="D109" s="17"/>
      <c r="E109" s="17"/>
      <c r="F109" s="21">
        <f>F107+F101+F96</f>
        <v>38400</v>
      </c>
      <c r="G109" s="21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6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6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6" x14ac:dyDescent="0.3">
      <c r="A112" s="48" t="s">
        <v>152</v>
      </c>
      <c r="B112" s="48"/>
      <c r="C112" s="4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6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6" x14ac:dyDescent="0.3">
      <c r="A114" s="20">
        <f>C20</f>
        <v>26000</v>
      </c>
      <c r="B114" s="17" t="s">
        <v>155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6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6" x14ac:dyDescent="0.3">
      <c r="A116" s="20">
        <f>E42</f>
        <v>25900</v>
      </c>
      <c r="B116" s="17" t="s">
        <v>154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6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6" x14ac:dyDescent="0.3">
      <c r="A118" s="21">
        <f>C23</f>
        <v>650000</v>
      </c>
      <c r="B118" s="17" t="s">
        <v>153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6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6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6.2" thickBot="1" x14ac:dyDescent="0.35">
      <c r="A121" s="17" t="s">
        <v>156</v>
      </c>
      <c r="B121" s="22">
        <f>A118</f>
        <v>650000</v>
      </c>
      <c r="C121" s="31" t="s">
        <v>157</v>
      </c>
      <c r="D121" s="32">
        <f>A116</f>
        <v>25900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6" x14ac:dyDescent="0.3">
      <c r="A122" s="17"/>
      <c r="B122" s="17"/>
      <c r="C122" s="20">
        <f>A114</f>
        <v>26000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6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6" x14ac:dyDescent="0.3">
      <c r="A124" s="17" t="s">
        <v>156</v>
      </c>
      <c r="B124" s="21">
        <f>B121*D121</f>
        <v>16835000000</v>
      </c>
      <c r="C124" s="33" t="s">
        <v>158</v>
      </c>
      <c r="D124" s="34">
        <f>B124/B125</f>
        <v>647500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6" x14ac:dyDescent="0.3">
      <c r="A125" s="17"/>
      <c r="B125" s="20">
        <f>C122</f>
        <v>26000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6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6" x14ac:dyDescent="0.3">
      <c r="A127" s="17" t="s">
        <v>159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6" x14ac:dyDescent="0.3">
      <c r="A128" s="17" t="s">
        <v>160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6" x14ac:dyDescent="0.3">
      <c r="A129" s="17" t="s">
        <v>161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6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6" x14ac:dyDescent="0.3">
      <c r="A131" s="17" t="s">
        <v>164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6" x14ac:dyDescent="0.3">
      <c r="A132" s="17" t="s">
        <v>163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6" x14ac:dyDescent="0.3">
      <c r="A133" s="17" t="s">
        <v>162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6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6" x14ac:dyDescent="0.3">
      <c r="A135" s="17" t="s">
        <v>166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6" x14ac:dyDescent="0.3">
      <c r="A136" s="17" t="s">
        <v>165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6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6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1" x14ac:dyDescent="0.4">
      <c r="A139" s="54" t="s">
        <v>168</v>
      </c>
      <c r="B139" s="55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6" x14ac:dyDescent="0.3">
      <c r="A140" s="49"/>
      <c r="B140" s="49"/>
      <c r="C140" s="49"/>
      <c r="D140" s="49"/>
      <c r="E140" s="49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6" x14ac:dyDescent="0.3">
      <c r="A141" s="50" t="s">
        <v>214</v>
      </c>
      <c r="B141" s="50"/>
      <c r="C141" s="50"/>
      <c r="D141" s="50"/>
      <c r="E141" s="50"/>
      <c r="F141" s="16"/>
      <c r="G141" s="16"/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6" x14ac:dyDescent="0.3">
      <c r="A142" s="50"/>
      <c r="B142" s="50"/>
      <c r="C142" s="50"/>
      <c r="D142" s="50"/>
      <c r="E142" s="50"/>
      <c r="F142" s="16"/>
      <c r="G142" s="16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6" x14ac:dyDescent="0.3">
      <c r="A143" s="50" t="s">
        <v>213</v>
      </c>
      <c r="B143" s="50"/>
      <c r="C143" s="50"/>
      <c r="D143" s="50"/>
      <c r="E143" s="50"/>
      <c r="F143" s="16"/>
      <c r="G143" s="16"/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6" x14ac:dyDescent="0.3">
      <c r="A144" s="50" t="s">
        <v>212</v>
      </c>
      <c r="B144" s="50"/>
      <c r="C144" s="50"/>
      <c r="D144" s="50"/>
      <c r="E144" s="50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6" x14ac:dyDescent="0.3">
      <c r="A145" s="50"/>
      <c r="B145" s="50"/>
      <c r="C145" s="50"/>
      <c r="D145" s="50"/>
      <c r="E145" s="50"/>
      <c r="F145" s="16"/>
      <c r="G145" s="16"/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6" x14ac:dyDescent="0.3">
      <c r="A146" s="50" t="s">
        <v>196</v>
      </c>
      <c r="B146" s="50"/>
      <c r="C146" s="50"/>
      <c r="D146" s="50"/>
      <c r="E146" s="50"/>
      <c r="F146" s="16"/>
      <c r="G146" s="16"/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6" x14ac:dyDescent="0.3">
      <c r="A147" s="50"/>
      <c r="B147" s="50"/>
      <c r="C147" s="50"/>
      <c r="D147" s="50"/>
      <c r="E147" s="50"/>
      <c r="F147" s="16"/>
      <c r="G147" s="16"/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6" x14ac:dyDescent="0.3">
      <c r="A148" s="50" t="s">
        <v>177</v>
      </c>
      <c r="B148" s="50"/>
      <c r="C148" s="50"/>
      <c r="D148" s="50"/>
      <c r="E148" s="50"/>
      <c r="F148" s="16"/>
      <c r="G148" s="16"/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6" x14ac:dyDescent="0.3">
      <c r="A149" s="50" t="s">
        <v>176</v>
      </c>
      <c r="B149" s="50"/>
      <c r="C149" s="50"/>
      <c r="D149" s="50"/>
      <c r="E149" s="50"/>
      <c r="F149" s="16"/>
      <c r="G149" s="16"/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6" x14ac:dyDescent="0.3">
      <c r="A150" s="50"/>
      <c r="B150" s="50"/>
      <c r="C150" s="50"/>
      <c r="D150" s="50"/>
      <c r="E150" s="50"/>
      <c r="F150" s="16"/>
      <c r="G150" s="16"/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6" x14ac:dyDescent="0.3">
      <c r="A151" s="50"/>
      <c r="B151" s="50"/>
      <c r="C151" s="50"/>
      <c r="D151" s="50"/>
      <c r="E151" s="50"/>
      <c r="F151" s="16"/>
      <c r="G151" s="16"/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6" x14ac:dyDescent="0.3">
      <c r="A152" s="50" t="s">
        <v>198</v>
      </c>
      <c r="B152" s="50"/>
      <c r="C152" s="50"/>
      <c r="D152" s="50"/>
      <c r="E152" s="50"/>
      <c r="F152" s="16"/>
      <c r="G152" s="16"/>
      <c r="H152" s="16"/>
      <c r="I152" s="16"/>
      <c r="J152" s="16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6" x14ac:dyDescent="0.3">
      <c r="A153" s="50"/>
      <c r="B153" s="50"/>
      <c r="C153" s="50"/>
      <c r="D153" s="50"/>
      <c r="E153" s="50"/>
      <c r="F153" s="16"/>
      <c r="G153" s="16"/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6" x14ac:dyDescent="0.3">
      <c r="A154" s="50" t="s">
        <v>169</v>
      </c>
      <c r="B154" s="50"/>
      <c r="C154" s="50"/>
      <c r="D154" s="50"/>
      <c r="E154" s="50"/>
      <c r="F154" s="16"/>
      <c r="G154" s="16"/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6" x14ac:dyDescent="0.3">
      <c r="A155" s="50"/>
      <c r="B155" s="50"/>
      <c r="C155" s="50"/>
      <c r="D155" s="50"/>
      <c r="E155" s="50"/>
      <c r="F155" s="16"/>
      <c r="G155" s="16"/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6" x14ac:dyDescent="0.3">
      <c r="A156" s="50" t="s">
        <v>216</v>
      </c>
      <c r="B156" s="50"/>
      <c r="C156" s="50"/>
      <c r="D156" s="50"/>
      <c r="E156" s="50"/>
      <c r="F156" s="16"/>
      <c r="G156" s="16"/>
      <c r="H156" s="16"/>
      <c r="I156" s="16"/>
      <c r="J156" s="16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6" x14ac:dyDescent="0.3">
      <c r="A157" s="50" t="s">
        <v>178</v>
      </c>
      <c r="B157" s="50"/>
      <c r="C157" s="50"/>
      <c r="D157" s="50"/>
      <c r="E157" s="50"/>
      <c r="F157" s="16"/>
      <c r="G157" s="16"/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6" x14ac:dyDescent="0.3">
      <c r="A158" s="50"/>
      <c r="B158" s="50"/>
      <c r="C158" s="50"/>
      <c r="D158" s="50"/>
      <c r="E158" s="50"/>
      <c r="F158" s="16"/>
      <c r="G158" s="16"/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6" x14ac:dyDescent="0.3">
      <c r="A159" s="50" t="s">
        <v>179</v>
      </c>
      <c r="B159" s="50"/>
      <c r="C159" s="50"/>
      <c r="D159" s="50"/>
      <c r="E159" s="50"/>
      <c r="F159" s="16"/>
      <c r="G159" s="16"/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6" x14ac:dyDescent="0.3">
      <c r="A160" s="50" t="s">
        <v>182</v>
      </c>
      <c r="B160" s="50"/>
      <c r="C160" s="50"/>
      <c r="D160" s="50"/>
      <c r="E160" s="50"/>
      <c r="F160" s="16"/>
      <c r="G160" s="16"/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6" x14ac:dyDescent="0.3">
      <c r="A161" s="50" t="s">
        <v>180</v>
      </c>
      <c r="B161" s="50"/>
      <c r="C161" s="50"/>
      <c r="D161" s="50"/>
      <c r="E161" s="50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6" x14ac:dyDescent="0.3">
      <c r="A162" s="50"/>
      <c r="B162" s="50"/>
      <c r="C162" s="50"/>
      <c r="D162" s="50"/>
      <c r="E162" s="50"/>
      <c r="F162" s="16"/>
      <c r="G162" s="16"/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6" x14ac:dyDescent="0.3">
      <c r="A163" s="50" t="s">
        <v>183</v>
      </c>
      <c r="B163" s="50"/>
      <c r="C163" s="50"/>
      <c r="D163" s="50"/>
      <c r="E163" s="50"/>
      <c r="F163" s="16"/>
      <c r="G163" s="16"/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6" x14ac:dyDescent="0.3">
      <c r="A164" s="50" t="s">
        <v>181</v>
      </c>
      <c r="B164" s="50"/>
      <c r="C164" s="50"/>
      <c r="D164" s="50"/>
      <c r="E164" s="50"/>
      <c r="F164" s="16"/>
      <c r="G164" s="16"/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6" x14ac:dyDescent="0.3">
      <c r="A165" s="50"/>
      <c r="B165" s="50"/>
      <c r="C165" s="50"/>
      <c r="D165" s="50"/>
      <c r="E165" s="50"/>
      <c r="F165" s="16"/>
      <c r="G165" s="16"/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6" x14ac:dyDescent="0.3">
      <c r="A166" s="50" t="s">
        <v>185</v>
      </c>
      <c r="B166" s="50"/>
      <c r="C166" s="50"/>
      <c r="D166" s="50"/>
      <c r="E166" s="50"/>
      <c r="F166" s="16"/>
      <c r="G166" s="16"/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6" x14ac:dyDescent="0.3">
      <c r="A167" s="50" t="s">
        <v>184</v>
      </c>
      <c r="B167" s="50"/>
      <c r="C167" s="50"/>
      <c r="D167" s="50"/>
      <c r="E167" s="50"/>
      <c r="F167" s="16"/>
      <c r="G167" s="16"/>
      <c r="H167" s="16"/>
      <c r="I167" s="16"/>
      <c r="J167" s="16"/>
      <c r="K167" s="16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6" x14ac:dyDescent="0.3">
      <c r="A168" s="50"/>
      <c r="B168" s="50"/>
      <c r="C168" s="50"/>
      <c r="D168" s="50"/>
      <c r="E168" s="50"/>
      <c r="F168" s="16"/>
      <c r="G168" s="16"/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6" x14ac:dyDescent="0.3">
      <c r="A169" s="50" t="s">
        <v>170</v>
      </c>
      <c r="B169" s="50"/>
      <c r="C169" s="50"/>
      <c r="D169" s="50"/>
      <c r="E169" s="50"/>
      <c r="F169" s="16"/>
      <c r="G169" s="16"/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6" x14ac:dyDescent="0.3">
      <c r="A170" s="50"/>
      <c r="B170" s="50"/>
      <c r="C170" s="50"/>
      <c r="D170" s="50"/>
      <c r="E170" s="50"/>
      <c r="F170" s="16"/>
      <c r="G170" s="16"/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6" x14ac:dyDescent="0.3">
      <c r="A171" s="50" t="s">
        <v>173</v>
      </c>
      <c r="B171" s="50"/>
      <c r="C171" s="51">
        <f>F8</f>
        <v>200</v>
      </c>
      <c r="D171" s="51">
        <f>330*C171</f>
        <v>66000</v>
      </c>
      <c r="E171" s="50"/>
      <c r="F171" s="16"/>
      <c r="G171" s="16"/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6" x14ac:dyDescent="0.3">
      <c r="A172" s="50"/>
      <c r="B172" s="50"/>
      <c r="C172" s="50"/>
      <c r="D172" s="50"/>
      <c r="E172" s="50"/>
      <c r="F172" s="16"/>
      <c r="G172" s="16"/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6" x14ac:dyDescent="0.3">
      <c r="A173" s="50" t="s">
        <v>174</v>
      </c>
      <c r="B173" s="50"/>
      <c r="C173" s="51">
        <f>F10</f>
        <v>1600</v>
      </c>
      <c r="D173" s="51">
        <f>330*C173</f>
        <v>528000</v>
      </c>
      <c r="E173" s="50"/>
      <c r="F173" s="16"/>
      <c r="G173" s="16"/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6" x14ac:dyDescent="0.3">
      <c r="A174" s="50"/>
      <c r="B174" s="50"/>
      <c r="C174" s="50"/>
      <c r="D174" s="50"/>
      <c r="E174" s="50"/>
      <c r="F174" s="16"/>
      <c r="G174" s="16"/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6.2" thickBot="1" x14ac:dyDescent="0.35">
      <c r="A175" s="50" t="s">
        <v>175</v>
      </c>
      <c r="B175" s="50"/>
      <c r="C175" s="52">
        <f>F12</f>
        <v>2000</v>
      </c>
      <c r="D175" s="52">
        <f>330*C175</f>
        <v>660000</v>
      </c>
      <c r="E175" s="50"/>
      <c r="F175" s="16"/>
      <c r="G175" s="16"/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6" x14ac:dyDescent="0.3">
      <c r="A176" s="50"/>
      <c r="B176" s="50"/>
      <c r="C176" s="50"/>
      <c r="D176" s="50"/>
      <c r="E176" s="50"/>
      <c r="F176" s="16"/>
      <c r="G176" s="16"/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6" x14ac:dyDescent="0.3">
      <c r="A177" s="50"/>
      <c r="B177" s="50"/>
      <c r="C177" s="53">
        <f>C171+C173+C175</f>
        <v>3800</v>
      </c>
      <c r="D177" s="53">
        <f>D171+D173+D175</f>
        <v>1254000</v>
      </c>
      <c r="E177" s="50"/>
      <c r="F177" s="16"/>
      <c r="G177" s="16"/>
      <c r="H177" s="16"/>
      <c r="I177" s="16"/>
      <c r="J177" s="16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6" x14ac:dyDescent="0.3">
      <c r="A178" s="50"/>
      <c r="B178" s="50"/>
      <c r="C178" s="50"/>
      <c r="D178" s="50"/>
      <c r="E178" s="50"/>
      <c r="F178" s="16"/>
      <c r="G178" s="16"/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6" x14ac:dyDescent="0.3">
      <c r="A179" s="50" t="s">
        <v>217</v>
      </c>
      <c r="B179" s="50"/>
      <c r="C179" s="50"/>
      <c r="D179" s="50"/>
      <c r="E179" s="50"/>
      <c r="F179" s="16"/>
      <c r="G179" s="16"/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6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6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6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6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6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6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6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6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6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6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6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6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6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6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6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6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6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6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6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6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6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6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6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6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6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6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6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6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6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6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6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6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6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6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6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6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6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6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6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6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6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6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6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6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6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6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6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6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6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6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6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6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6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6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6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6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6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6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6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6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6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6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6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6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6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6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6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6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6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6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6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6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6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6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6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6" x14ac:dyDescent="0.3">
      <c r="A255" s="17"/>
      <c r="B255" s="17"/>
      <c r="C255" s="17"/>
      <c r="D255" s="17"/>
      <c r="E255" s="17"/>
      <c r="F255" s="17"/>
      <c r="G255" s="17"/>
      <c r="H255" s="17"/>
    </row>
  </sheetData>
  <sheetProtection algorithmName="SHA-512" hashValue="vulhtxHAWv2vWtQK/DKnAJHrOaVPyIi/iG6OAxpuNs9ta6uE2E6FF5d2c6rJ/mkb8yTlpuREJkDelhjwGHd8Ig==" saltValue="i96zNLn90fybw1XKUphqY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Caso No. 1</vt:lpstr>
      <vt:lpstr>Caso No. 2</vt:lpstr>
      <vt:lpstr>Caso No. 3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Castillo</cp:lastModifiedBy>
  <cp:lastPrinted>2021-11-25T03:56:07Z</cp:lastPrinted>
  <dcterms:created xsi:type="dcterms:W3CDTF">2011-09-13T03:43:53Z</dcterms:created>
  <dcterms:modified xsi:type="dcterms:W3CDTF">2021-11-25T18:42:33Z</dcterms:modified>
</cp:coreProperties>
</file>